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-my.sharepoint.com/personal/sguttiku_uiowa_edu/Documents/SIM-air/simair_wp_series/SIM-80-2025-Delhi-40ug-Possible/"/>
    </mc:Choice>
  </mc:AlternateContent>
  <xr:revisionPtr revIDLastSave="198" documentId="13_ncr:1_{366FAFE3-1202-4E8A-BB8C-00AF2CF1D11D}" xr6:coauthVersionLast="47" xr6:coauthVersionMax="47" xr10:uidLastSave="{B7817321-4DEF-444F-A26B-9698EF4063A0}"/>
  <bookViews>
    <workbookView xWindow="-108" yWindow="-108" windowWidth="23256" windowHeight="13896" activeTab="1" xr2:uid="{19BD4C71-28CA-4211-8765-634458B1B84A}"/>
  </bookViews>
  <sheets>
    <sheet name="Sheet1" sheetId="1" r:id="rId1"/>
    <sheet name="covid-scenar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31" i="2" s="1"/>
  <c r="H27" i="2"/>
  <c r="H31" i="2" s="1"/>
  <c r="I27" i="2"/>
  <c r="I31" i="2" s="1"/>
  <c r="I36" i="2" s="1"/>
  <c r="J27" i="2"/>
  <c r="J31" i="2" s="1"/>
  <c r="J36" i="2" s="1"/>
  <c r="K27" i="2"/>
  <c r="K31" i="2" s="1"/>
  <c r="L27" i="2"/>
  <c r="L31" i="2" s="1"/>
  <c r="M27" i="2"/>
  <c r="M31" i="2" s="1"/>
  <c r="N27" i="2"/>
  <c r="N31" i="2" s="1"/>
  <c r="O27" i="2"/>
  <c r="O31" i="2" s="1"/>
  <c r="O36" i="2" s="1"/>
  <c r="P27" i="2"/>
  <c r="P31" i="2" s="1"/>
  <c r="P36" i="2" s="1"/>
  <c r="Q27" i="2"/>
  <c r="Q31" i="2" s="1"/>
  <c r="F27" i="2"/>
  <c r="R27" i="2" s="1"/>
  <c r="F31" i="2" l="1"/>
  <c r="R31" i="2" s="1"/>
  <c r="G28" i="2"/>
  <c r="H28" i="2"/>
  <c r="I28" i="2"/>
  <c r="J28" i="2"/>
  <c r="K28" i="2"/>
  <c r="L28" i="2"/>
  <c r="M28" i="2"/>
  <c r="N28" i="2"/>
  <c r="O28" i="2"/>
  <c r="P28" i="2"/>
  <c r="Q28" i="2"/>
  <c r="R28" i="2"/>
  <c r="F28" i="2"/>
  <c r="H29" i="2"/>
  <c r="I29" i="2"/>
  <c r="J29" i="2"/>
  <c r="Q35" i="2" l="1"/>
  <c r="P35" i="2"/>
  <c r="F35" i="2"/>
  <c r="G35" i="2"/>
  <c r="Q38" i="2" l="1"/>
  <c r="Q39" i="2" s="1"/>
  <c r="Q43" i="2" s="1"/>
  <c r="Q41" i="2"/>
  <c r="G38" i="2"/>
  <c r="G39" i="2" s="1"/>
  <c r="G43" i="2" s="1"/>
  <c r="G42" i="2"/>
  <c r="G41" i="2"/>
  <c r="K38" i="2"/>
  <c r="K39" i="2" s="1"/>
  <c r="K41" i="2"/>
  <c r="L38" i="2"/>
  <c r="L39" i="2" s="1"/>
  <c r="L42" i="2" s="1"/>
  <c r="M38" i="2"/>
  <c r="M39" i="2" s="1"/>
  <c r="M42" i="2" s="1"/>
  <c r="N38" i="2"/>
  <c r="N39" i="2" s="1"/>
  <c r="N43" i="2" s="1"/>
  <c r="O38" i="2"/>
  <c r="O39" i="2" s="1"/>
  <c r="O43" i="2" s="1"/>
  <c r="O42" i="2"/>
  <c r="P38" i="2"/>
  <c r="P39" i="2" s="1"/>
  <c r="P43" i="2" s="1"/>
  <c r="F38" i="2"/>
  <c r="F39" i="2" s="1"/>
  <c r="F41" i="2" s="1"/>
  <c r="F42" i="2"/>
  <c r="O41" i="2" l="1"/>
  <c r="M41" i="2"/>
  <c r="M43" i="2"/>
  <c r="K42" i="2"/>
  <c r="Q42" i="2"/>
  <c r="P42" i="2"/>
  <c r="L43" i="2"/>
  <c r="P41" i="2"/>
  <c r="L41" i="2"/>
  <c r="K43" i="2"/>
  <c r="J38" i="2"/>
  <c r="J39" i="2" s="1"/>
  <c r="N42" i="2"/>
  <c r="I38" i="2"/>
  <c r="I39" i="2" s="1"/>
  <c r="N41" i="2"/>
  <c r="H38" i="2"/>
  <c r="H39" i="2" s="1"/>
  <c r="H43" i="2" s="1"/>
  <c r="H42" i="2"/>
  <c r="F43" i="2"/>
  <c r="I42" i="2" l="1"/>
  <c r="I43" i="2"/>
  <c r="J42" i="2"/>
  <c r="H41" i="2"/>
  <c r="J41" i="2"/>
  <c r="J43" i="2"/>
  <c r="R43" i="2" s="1"/>
  <c r="I41" i="2"/>
  <c r="R42" i="2" l="1"/>
  <c r="R41" i="2"/>
</calcChain>
</file>

<file path=xl/sharedStrings.xml><?xml version="1.0" encoding="utf-8"?>
<sst xmlns="http://schemas.openxmlformats.org/spreadsheetml/2006/main" count="53" uniqueCount="26">
  <si>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</si>
  <si>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</si>
  <si>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</si>
  <si>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</si>
  <si>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</si>
  <si>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</si>
  <si>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</si>
  <si>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</si>
  <si>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</si>
  <si>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</si>
  <si>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</si>
  <si>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</si>
  <si>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</si>
  <si>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</si>
  <si>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2019-2025 average</t>
  </si>
  <si>
    <t>%covid drop</t>
  </si>
  <si>
    <t>assumed heating % in 2040</t>
  </si>
  <si>
    <t>heating share ug/m3</t>
  </si>
  <si>
    <t>new 2040 minus 60%heating</t>
  </si>
  <si>
    <t>assumed stubble % in 2040</t>
  </si>
  <si>
    <t>stubble share ug/m3</t>
  </si>
  <si>
    <t>remaining share ug/m3</t>
  </si>
  <si>
    <t>new 2040 minus 60%heating minus stubble</t>
  </si>
  <si>
    <t>covid-like drops on remaining 50%</t>
  </si>
  <si>
    <t>assumed 2040 = 2019-2025 average</t>
  </si>
  <si>
    <t>new 2040 + no action on heating and stubble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</si>
</sst>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9" fontId="0" fillId="5" borderId="0" xfId="1" applyFont="1" applyFill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/>
    <xf numFmtId="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1" applyNumberFormat="1" applyFont="1" applyFill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/>
    <xf numFmtId="1" fontId="0" fillId="7" borderId="0" xfId="0" applyNumberFormat="1" applyFill="1" applyAlignment="1">
      <alignment horizontal="center"/>
    </xf>
    <xf numFmtId="0" fontId="0" fillId="8" borderId="0" xfId="0" applyFill="1" applyAlignment="1">
      <alignment horizontal="right"/>
    </xf>
    <xf numFmtId="0" fontId="0" fillId="8" borderId="0" xfId="0" applyFill="1"/>
    <xf numFmtId="1" fontId="0" fillId="8" borderId="0" xfId="0" applyNumberFormat="1" applyFill="1" applyAlignment="1">
      <alignment horizontal="center"/>
    </xf>
    <xf numFmtId="1" fontId="4" fillId="8" borderId="0" xfId="0" applyNumberFormat="1" applyFont="1" applyFill="1" applyAlignment="1">
      <alignment horizontal="center"/>
    </xf>
    <xf numFmtId="0" fontId="0" fillId="9" borderId="0" xfId="0" applyFill="1" applyAlignment="1">
      <alignment horizontal="right"/>
    </xf>
    <xf numFmtId="0" fontId="0" fillId="9" borderId="0" xfId="0" applyFill="1"/>
    <xf numFmtId="1" fontId="0" fillId="9" borderId="0" xfId="0" applyNumberFormat="1" applyFill="1" applyAlignment="1">
      <alignment horizontal="center"/>
    </xf>
    <xf numFmtId="1" fontId="4" fillId="9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2452802128673E-2"/>
          <c:y val="2.5428331875182269E-2"/>
          <c:w val="0.9161254536904172"/>
          <c:h val="0.89032042869641292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3">
                  <a:shade val="3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37000"/>
                </a:schemeClr>
              </a:solidFill>
              <a:ln w="9525">
                <a:solidFill>
                  <a:schemeClr val="accent3">
                    <a:shade val="37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Sheet1!$C$5:$N$5</c:f>
              <c:numCache>
                <c:formatCode>General</c:formatCode>
                <c:ptCount val="12"/>
                <c:pt idx="8">
                  <c:v>74</c:v>
                </c:pt>
                <c:pt idx="9">
                  <c:v>168</c:v>
                </c:pt>
                <c:pt idx="10">
                  <c:v>217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2-4AED-A52C-D78F97BBE969}"/>
            </c:ext>
          </c:extLst>
        </c:ser>
        <c:ser>
          <c:idx val="1"/>
          <c:order val="1"/>
          <c:tx>
            <c:strRef>
              <c:f>Sheet1!$B$6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chemeClr val="accent3">
                  <a:shade val="4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45000"/>
                </a:schemeClr>
              </a:solidFill>
              <a:ln w="9525">
                <a:solidFill>
                  <a:schemeClr val="accent3">
                    <a:shade val="45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Sheet1!$C$6:$N$6</c:f>
              <c:numCache>
                <c:formatCode>General</c:formatCode>
                <c:ptCount val="12"/>
                <c:pt idx="0">
                  <c:v>253</c:v>
                </c:pt>
                <c:pt idx="1">
                  <c:v>146</c:v>
                </c:pt>
                <c:pt idx="2">
                  <c:v>88</c:v>
                </c:pt>
                <c:pt idx="3">
                  <c:v>109</c:v>
                </c:pt>
                <c:pt idx="4">
                  <c:v>73</c:v>
                </c:pt>
                <c:pt idx="5">
                  <c:v>89</c:v>
                </c:pt>
                <c:pt idx="6">
                  <c:v>45</c:v>
                </c:pt>
                <c:pt idx="7">
                  <c:v>32</c:v>
                </c:pt>
                <c:pt idx="8">
                  <c:v>52</c:v>
                </c:pt>
                <c:pt idx="9">
                  <c:v>145</c:v>
                </c:pt>
                <c:pt idx="11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2-4AED-A52C-D78F97BBE969}"/>
            </c:ext>
          </c:extLst>
        </c:ser>
        <c:ser>
          <c:idx val="2"/>
          <c:order val="2"/>
          <c:tx>
            <c:strRef>
              <c:f>Sheet1!$B$7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3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53000"/>
                </a:schemeClr>
              </a:solidFill>
              <a:ln w="9525">
                <a:solidFill>
                  <a:schemeClr val="accent3">
                    <a:shade val="53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Sheet1!$C$7:$N$7</c:f>
              <c:numCache>
                <c:formatCode>General</c:formatCode>
                <c:ptCount val="12"/>
                <c:pt idx="0">
                  <c:v>156</c:v>
                </c:pt>
                <c:pt idx="1">
                  <c:v>178</c:v>
                </c:pt>
                <c:pt idx="2">
                  <c:v>136</c:v>
                </c:pt>
                <c:pt idx="3">
                  <c:v>90</c:v>
                </c:pt>
                <c:pt idx="4">
                  <c:v>73</c:v>
                </c:pt>
                <c:pt idx="5">
                  <c:v>50</c:v>
                </c:pt>
                <c:pt idx="6">
                  <c:v>51</c:v>
                </c:pt>
                <c:pt idx="7">
                  <c:v>22</c:v>
                </c:pt>
                <c:pt idx="8">
                  <c:v>23</c:v>
                </c:pt>
                <c:pt idx="9">
                  <c:v>174</c:v>
                </c:pt>
                <c:pt idx="10">
                  <c:v>226</c:v>
                </c:pt>
                <c:pt idx="11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2-4AED-A52C-D78F97BBE969}"/>
            </c:ext>
          </c:extLst>
        </c:ser>
        <c:ser>
          <c:idx val="3"/>
          <c:order val="3"/>
          <c:tx>
            <c:strRef>
              <c:f>Sheet1!$B$8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3">
                  <a:shade val="5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1000"/>
                </a:schemeClr>
              </a:solidFill>
              <a:ln w="9525">
                <a:solidFill>
                  <a:schemeClr val="accent3">
                    <a:shade val="61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Sheet1!$C$8:$N$8</c:f>
              <c:numCache>
                <c:formatCode>General</c:formatCode>
                <c:ptCount val="12"/>
                <c:pt idx="0">
                  <c:v>145</c:v>
                </c:pt>
                <c:pt idx="1">
                  <c:v>123</c:v>
                </c:pt>
                <c:pt idx="2">
                  <c:v>91</c:v>
                </c:pt>
                <c:pt idx="3">
                  <c:v>68</c:v>
                </c:pt>
                <c:pt idx="4">
                  <c:v>65</c:v>
                </c:pt>
                <c:pt idx="5">
                  <c:v>73</c:v>
                </c:pt>
                <c:pt idx="6">
                  <c:v>55</c:v>
                </c:pt>
                <c:pt idx="7">
                  <c:v>43</c:v>
                </c:pt>
                <c:pt idx="8">
                  <c:v>37</c:v>
                </c:pt>
                <c:pt idx="9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2-4AED-A52C-D78F97BBE969}"/>
            </c:ext>
          </c:extLst>
        </c:ser>
        <c:ser>
          <c:idx val="4"/>
          <c:order val="4"/>
          <c:tx>
            <c:strRef>
              <c:f>Sheet1!$B$9</c:f>
              <c:strCache>
                <c:ptCount val="1"/>
                <c:pt idx="0">
                  <c:v>2010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8000"/>
                </a:schemeClr>
              </a:solidFill>
              <a:ln w="9525">
                <a:solidFill>
                  <a:schemeClr val="accent3">
                    <a:shade val="68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Sheet1!$C$9:$N$9</c:f>
              <c:numCache>
                <c:formatCode>General</c:formatCode>
                <c:ptCount val="12"/>
                <c:pt idx="1">
                  <c:v>69</c:v>
                </c:pt>
                <c:pt idx="2">
                  <c:v>116</c:v>
                </c:pt>
                <c:pt idx="3">
                  <c:v>82</c:v>
                </c:pt>
                <c:pt idx="4">
                  <c:v>115</c:v>
                </c:pt>
                <c:pt idx="5">
                  <c:v>117</c:v>
                </c:pt>
                <c:pt idx="6">
                  <c:v>61</c:v>
                </c:pt>
                <c:pt idx="7">
                  <c:v>60</c:v>
                </c:pt>
                <c:pt idx="8">
                  <c:v>65</c:v>
                </c:pt>
                <c:pt idx="9">
                  <c:v>187</c:v>
                </c:pt>
                <c:pt idx="10">
                  <c:v>292</c:v>
                </c:pt>
                <c:pt idx="11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2-4AED-A52C-D78F97BBE969}"/>
            </c:ext>
          </c:extLst>
        </c:ser>
        <c:ser>
          <c:idx val="5"/>
          <c:order val="5"/>
          <c:tx>
            <c:strRef>
              <c:f>Sheet1!$B$10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Sheet1!$C$10:$N$10</c:f>
              <c:numCache>
                <c:formatCode>General</c:formatCode>
                <c:ptCount val="12"/>
                <c:pt idx="0">
                  <c:v>217</c:v>
                </c:pt>
                <c:pt idx="1">
                  <c:v>161</c:v>
                </c:pt>
                <c:pt idx="2">
                  <c:v>123</c:v>
                </c:pt>
                <c:pt idx="3">
                  <c:v>127</c:v>
                </c:pt>
                <c:pt idx="4">
                  <c:v>98</c:v>
                </c:pt>
                <c:pt idx="5">
                  <c:v>70</c:v>
                </c:pt>
                <c:pt idx="6">
                  <c:v>69</c:v>
                </c:pt>
                <c:pt idx="7">
                  <c:v>53</c:v>
                </c:pt>
                <c:pt idx="8">
                  <c:v>61</c:v>
                </c:pt>
                <c:pt idx="9">
                  <c:v>164</c:v>
                </c:pt>
                <c:pt idx="10">
                  <c:v>258</c:v>
                </c:pt>
                <c:pt idx="11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2-4AED-A52C-D78F97BBE969}"/>
            </c:ext>
          </c:extLst>
        </c:ser>
        <c:ser>
          <c:idx val="6"/>
          <c:order val="6"/>
          <c:tx>
            <c:strRef>
              <c:f>Sheet1!$B$11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84000"/>
                </a:schemeClr>
              </a:solidFill>
              <a:ln w="9525">
                <a:solidFill>
                  <a:schemeClr val="accent3">
                    <a:shade val="84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Sheet1!$C$11:$N$11</c:f>
              <c:numCache>
                <c:formatCode>General</c:formatCode>
                <c:ptCount val="12"/>
                <c:pt idx="0">
                  <c:v>205</c:v>
                </c:pt>
                <c:pt idx="1">
                  <c:v>141</c:v>
                </c:pt>
                <c:pt idx="2">
                  <c:v>139</c:v>
                </c:pt>
                <c:pt idx="3">
                  <c:v>101</c:v>
                </c:pt>
                <c:pt idx="4">
                  <c:v>122</c:v>
                </c:pt>
                <c:pt idx="6">
                  <c:v>69</c:v>
                </c:pt>
                <c:pt idx="7">
                  <c:v>58</c:v>
                </c:pt>
                <c:pt idx="8">
                  <c:v>70</c:v>
                </c:pt>
                <c:pt idx="9">
                  <c:v>147</c:v>
                </c:pt>
                <c:pt idx="10">
                  <c:v>263</c:v>
                </c:pt>
                <c:pt idx="11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2-4AED-A52C-D78F97BBE969}"/>
            </c:ext>
          </c:extLst>
        </c:ser>
        <c:ser>
          <c:idx val="7"/>
          <c:order val="7"/>
          <c:tx>
            <c:strRef>
              <c:f>Sheet1!$B$12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92000"/>
                </a:schemeClr>
              </a:solidFill>
              <a:ln w="9525">
                <a:solidFill>
                  <a:schemeClr val="accent3">
                    <a:shade val="92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Sheet1!$C$12:$N$12</c:f>
              <c:numCache>
                <c:formatCode>General</c:formatCode>
                <c:ptCount val="12"/>
                <c:pt idx="0">
                  <c:v>190</c:v>
                </c:pt>
                <c:pt idx="1">
                  <c:v>128</c:v>
                </c:pt>
                <c:pt idx="2">
                  <c:v>148</c:v>
                </c:pt>
                <c:pt idx="3">
                  <c:v>105</c:v>
                </c:pt>
                <c:pt idx="4">
                  <c:v>129</c:v>
                </c:pt>
                <c:pt idx="5">
                  <c:v>126</c:v>
                </c:pt>
                <c:pt idx="6">
                  <c:v>66</c:v>
                </c:pt>
                <c:pt idx="7">
                  <c:v>85</c:v>
                </c:pt>
                <c:pt idx="8">
                  <c:v>95</c:v>
                </c:pt>
                <c:pt idx="9">
                  <c:v>145</c:v>
                </c:pt>
                <c:pt idx="10">
                  <c:v>212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2-4AED-A52C-D78F97BBE969}"/>
            </c:ext>
          </c:extLst>
        </c:ser>
        <c:ser>
          <c:idx val="8"/>
          <c:order val="8"/>
          <c:tx>
            <c:strRef>
              <c:f>Sheet1!$B$13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3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Sheet1!$C$13:$N$13</c:f>
              <c:numCache>
                <c:formatCode>General</c:formatCode>
                <c:ptCount val="12"/>
                <c:pt idx="0">
                  <c:v>193</c:v>
                </c:pt>
                <c:pt idx="1">
                  <c:v>123</c:v>
                </c:pt>
                <c:pt idx="2">
                  <c:v>69</c:v>
                </c:pt>
                <c:pt idx="3">
                  <c:v>98</c:v>
                </c:pt>
                <c:pt idx="4">
                  <c:v>120</c:v>
                </c:pt>
                <c:pt idx="5">
                  <c:v>137</c:v>
                </c:pt>
                <c:pt idx="6">
                  <c:v>114</c:v>
                </c:pt>
                <c:pt idx="7">
                  <c:v>87</c:v>
                </c:pt>
                <c:pt idx="8">
                  <c:v>74</c:v>
                </c:pt>
                <c:pt idx="9">
                  <c:v>137</c:v>
                </c:pt>
                <c:pt idx="10">
                  <c:v>166</c:v>
                </c:pt>
                <c:pt idx="11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2-4AED-A52C-D78F97BBE969}"/>
            </c:ext>
          </c:extLst>
        </c:ser>
        <c:ser>
          <c:idx val="9"/>
          <c:order val="9"/>
          <c:tx>
            <c:strRef>
              <c:f>Sheet1!$B$14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>
                  <a:shade val="9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93000"/>
                </a:schemeClr>
              </a:solidFill>
              <a:ln w="9525">
                <a:solidFill>
                  <a:schemeClr val="accent3">
                    <a:tint val="93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Sheet1!$C$14:$N$14</c:f>
              <c:numCache>
                <c:formatCode>General</c:formatCode>
                <c:ptCount val="12"/>
                <c:pt idx="0">
                  <c:v>179</c:v>
                </c:pt>
                <c:pt idx="1">
                  <c:v>124</c:v>
                </c:pt>
                <c:pt idx="2">
                  <c:v>96</c:v>
                </c:pt>
                <c:pt idx="3">
                  <c:v>101</c:v>
                </c:pt>
                <c:pt idx="4">
                  <c:v>120</c:v>
                </c:pt>
                <c:pt idx="5">
                  <c:v>97</c:v>
                </c:pt>
                <c:pt idx="6">
                  <c:v>67</c:v>
                </c:pt>
                <c:pt idx="7">
                  <c:v>58</c:v>
                </c:pt>
                <c:pt idx="8">
                  <c:v>90</c:v>
                </c:pt>
                <c:pt idx="9">
                  <c:v>153</c:v>
                </c:pt>
                <c:pt idx="10">
                  <c:v>243</c:v>
                </c:pt>
                <c:pt idx="11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22-4AED-A52C-D78F97BBE969}"/>
            </c:ext>
          </c:extLst>
        </c:ser>
        <c:ser>
          <c:idx val="10"/>
          <c:order val="10"/>
          <c:tx>
            <c:strRef>
              <c:f>Sheet1!$B$15</c:f>
              <c:strCache>
                <c:ptCount val="1"/>
                <c:pt idx="0">
                  <c:v>2016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85000"/>
                </a:schemeClr>
              </a:solidFill>
              <a:ln w="9525">
                <a:solidFill>
                  <a:schemeClr val="accent3">
                    <a:tint val="85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Sheet1!$C$15:$N$15</c:f>
              <c:numCache>
                <c:formatCode>General</c:formatCode>
                <c:ptCount val="12"/>
                <c:pt idx="0">
                  <c:v>249</c:v>
                </c:pt>
                <c:pt idx="1">
                  <c:v>151</c:v>
                </c:pt>
                <c:pt idx="2">
                  <c:v>126</c:v>
                </c:pt>
                <c:pt idx="3">
                  <c:v>120</c:v>
                </c:pt>
                <c:pt idx="4">
                  <c:v>92</c:v>
                </c:pt>
                <c:pt idx="5">
                  <c:v>73</c:v>
                </c:pt>
                <c:pt idx="6">
                  <c:v>56</c:v>
                </c:pt>
                <c:pt idx="7">
                  <c:v>42</c:v>
                </c:pt>
                <c:pt idx="8">
                  <c:v>61</c:v>
                </c:pt>
                <c:pt idx="9">
                  <c:v>152</c:v>
                </c:pt>
                <c:pt idx="10">
                  <c:v>258</c:v>
                </c:pt>
                <c:pt idx="11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22-4AED-A52C-D78F97BBE969}"/>
            </c:ext>
          </c:extLst>
        </c:ser>
        <c:ser>
          <c:idx val="11"/>
          <c:order val="11"/>
          <c:tx>
            <c:strRef>
              <c:f>Sheet1!$B$16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>
                  <a:tint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Sheet1!$C$16:$N$16</c:f>
              <c:numCache>
                <c:formatCode>General</c:formatCode>
                <c:ptCount val="12"/>
                <c:pt idx="0">
                  <c:v>164</c:v>
                </c:pt>
                <c:pt idx="1">
                  <c:v>134</c:v>
                </c:pt>
                <c:pt idx="2">
                  <c:v>96</c:v>
                </c:pt>
                <c:pt idx="3">
                  <c:v>96</c:v>
                </c:pt>
                <c:pt idx="4">
                  <c:v>122</c:v>
                </c:pt>
                <c:pt idx="5">
                  <c:v>60</c:v>
                </c:pt>
                <c:pt idx="6">
                  <c:v>36</c:v>
                </c:pt>
                <c:pt idx="7">
                  <c:v>37</c:v>
                </c:pt>
                <c:pt idx="8">
                  <c:v>58</c:v>
                </c:pt>
                <c:pt idx="9">
                  <c:v>135</c:v>
                </c:pt>
                <c:pt idx="10">
                  <c:v>268</c:v>
                </c:pt>
                <c:pt idx="1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22-4AED-A52C-D78F97BBE969}"/>
            </c:ext>
          </c:extLst>
        </c:ser>
        <c:ser>
          <c:idx val="12"/>
          <c:order val="12"/>
          <c:tx>
            <c:strRef>
              <c:f>Sheet1!$B$17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tint val="8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69000"/>
                </a:schemeClr>
              </a:solidFill>
              <a:ln w="9525">
                <a:solidFill>
                  <a:schemeClr val="accent3">
                    <a:tint val="69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Sheet1!$C$17:$N$17</c:f>
              <c:numCache>
                <c:formatCode>General</c:formatCode>
                <c:ptCount val="12"/>
                <c:pt idx="0">
                  <c:v>205</c:v>
                </c:pt>
                <c:pt idx="1">
                  <c:v>143</c:v>
                </c:pt>
                <c:pt idx="2">
                  <c:v>104</c:v>
                </c:pt>
                <c:pt idx="3">
                  <c:v>94</c:v>
                </c:pt>
                <c:pt idx="4">
                  <c:v>95</c:v>
                </c:pt>
                <c:pt idx="5">
                  <c:v>86</c:v>
                </c:pt>
                <c:pt idx="6">
                  <c:v>42</c:v>
                </c:pt>
                <c:pt idx="7">
                  <c:v>43</c:v>
                </c:pt>
                <c:pt idx="8">
                  <c:v>45</c:v>
                </c:pt>
                <c:pt idx="9">
                  <c:v>139</c:v>
                </c:pt>
                <c:pt idx="10">
                  <c:v>209</c:v>
                </c:pt>
                <c:pt idx="11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22-4AED-A52C-D78F97BBE969}"/>
            </c:ext>
          </c:extLst>
        </c:ser>
        <c:ser>
          <c:idx val="13"/>
          <c:order val="13"/>
          <c:tx>
            <c:strRef>
              <c:f>Sheet1!$B$18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62000"/>
                </a:schemeClr>
              </a:solidFill>
              <a:ln w="9525">
                <a:solidFill>
                  <a:schemeClr val="accent3">
                    <a:tint val="62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Sheet1!$C$18:$N$18</c:f>
              <c:numCache>
                <c:formatCode>General</c:formatCode>
                <c:ptCount val="12"/>
                <c:pt idx="0">
                  <c:v>190</c:v>
                </c:pt>
                <c:pt idx="1">
                  <c:v>123</c:v>
                </c:pt>
                <c:pt idx="2">
                  <c:v>83</c:v>
                </c:pt>
                <c:pt idx="3">
                  <c:v>81</c:v>
                </c:pt>
                <c:pt idx="4">
                  <c:v>88</c:v>
                </c:pt>
                <c:pt idx="5">
                  <c:v>63</c:v>
                </c:pt>
                <c:pt idx="6">
                  <c:v>46</c:v>
                </c:pt>
                <c:pt idx="7">
                  <c:v>34</c:v>
                </c:pt>
                <c:pt idx="8">
                  <c:v>39</c:v>
                </c:pt>
                <c:pt idx="9">
                  <c:v>114</c:v>
                </c:pt>
                <c:pt idx="10">
                  <c:v>187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22-4AED-A52C-D78F97BBE969}"/>
            </c:ext>
          </c:extLst>
        </c:ser>
        <c:ser>
          <c:idx val="14"/>
          <c:order val="14"/>
          <c:tx>
            <c:strRef>
              <c:f>Sheet1!$B$19</c:f>
              <c:strCache>
                <c:ptCount val="1"/>
                <c:pt idx="0">
                  <c:v>2020</c:v>
                </c:pt>
              </c:strCache>
            </c:strRef>
          </c:tx>
          <c:spPr>
            <a:ln w="508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54000"/>
                </a:schemeClr>
              </a:solidFill>
              <a:ln w="9525">
                <a:solidFill>
                  <a:schemeClr val="accent3">
                    <a:tint val="54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Sheet1!$C$19:$N$19</c:f>
              <c:numCache>
                <c:formatCode>General</c:formatCode>
                <c:ptCount val="12"/>
                <c:pt idx="0">
                  <c:v>148</c:v>
                </c:pt>
                <c:pt idx="1">
                  <c:v>120</c:v>
                </c:pt>
                <c:pt idx="2">
                  <c:v>57</c:v>
                </c:pt>
                <c:pt idx="3">
                  <c:v>44</c:v>
                </c:pt>
                <c:pt idx="4">
                  <c:v>54</c:v>
                </c:pt>
                <c:pt idx="5">
                  <c:v>46</c:v>
                </c:pt>
                <c:pt idx="6">
                  <c:v>34</c:v>
                </c:pt>
                <c:pt idx="7">
                  <c:v>24</c:v>
                </c:pt>
                <c:pt idx="8">
                  <c:v>47</c:v>
                </c:pt>
                <c:pt idx="9">
                  <c:v>132</c:v>
                </c:pt>
                <c:pt idx="10">
                  <c:v>199</c:v>
                </c:pt>
                <c:pt idx="11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22-4AED-A52C-D78F97BBE969}"/>
            </c:ext>
          </c:extLst>
        </c:ser>
        <c:ser>
          <c:idx val="15"/>
          <c:order val="15"/>
          <c:tx>
            <c:strRef>
              <c:f>Sheet1!$B$20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tint val="6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46000"/>
                </a:schemeClr>
              </a:solidFill>
              <a:ln w="9525">
                <a:solidFill>
                  <a:schemeClr val="accent3">
                    <a:tint val="46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Sheet1!$C$20:$N$20</c:f>
              <c:numCache>
                <c:formatCode>General</c:formatCode>
                <c:ptCount val="12"/>
                <c:pt idx="0">
                  <c:v>187</c:v>
                </c:pt>
                <c:pt idx="1">
                  <c:v>150</c:v>
                </c:pt>
                <c:pt idx="2">
                  <c:v>96</c:v>
                </c:pt>
                <c:pt idx="3">
                  <c:v>86</c:v>
                </c:pt>
                <c:pt idx="4">
                  <c:v>53</c:v>
                </c:pt>
                <c:pt idx="5">
                  <c:v>53</c:v>
                </c:pt>
                <c:pt idx="6">
                  <c:v>39</c:v>
                </c:pt>
                <c:pt idx="7">
                  <c:v>41</c:v>
                </c:pt>
                <c:pt idx="8">
                  <c:v>32</c:v>
                </c:pt>
                <c:pt idx="9">
                  <c:v>74</c:v>
                </c:pt>
                <c:pt idx="10">
                  <c:v>230</c:v>
                </c:pt>
                <c:pt idx="11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822-4AED-A52C-D78F97BBE969}"/>
            </c:ext>
          </c:extLst>
        </c:ser>
        <c:ser>
          <c:idx val="16"/>
          <c:order val="16"/>
          <c:tx>
            <c:strRef>
              <c:f>Sheet1!$B$21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>
                  <a:tint val="5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38000"/>
                </a:schemeClr>
              </a:solidFill>
              <a:ln w="9525">
                <a:solidFill>
                  <a:schemeClr val="accent3">
                    <a:tint val="38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Sheet1!$C$21:$N$21</c:f>
              <c:numCache>
                <c:formatCode>General</c:formatCode>
                <c:ptCount val="12"/>
                <c:pt idx="0">
                  <c:v>150</c:v>
                </c:pt>
                <c:pt idx="1">
                  <c:v>103</c:v>
                </c:pt>
                <c:pt idx="2">
                  <c:v>98</c:v>
                </c:pt>
                <c:pt idx="3">
                  <c:v>106</c:v>
                </c:pt>
                <c:pt idx="4">
                  <c:v>78</c:v>
                </c:pt>
                <c:pt idx="5">
                  <c:v>62</c:v>
                </c:pt>
                <c:pt idx="6">
                  <c:v>35</c:v>
                </c:pt>
                <c:pt idx="7">
                  <c:v>32</c:v>
                </c:pt>
                <c:pt idx="8">
                  <c:v>40</c:v>
                </c:pt>
                <c:pt idx="9">
                  <c:v>106</c:v>
                </c:pt>
                <c:pt idx="10">
                  <c:v>178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822-4AED-A52C-D78F97BBE969}"/>
            </c:ext>
          </c:extLst>
        </c:ser>
        <c:ser>
          <c:idx val="17"/>
          <c:order val="17"/>
          <c:tx>
            <c:strRef>
              <c:f>Sheet1!$B$22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44000"/>
                </a:schemeClr>
              </a:solidFill>
              <a:ln w="9525">
                <a:solidFill>
                  <a:schemeClr val="accent3">
                    <a:tint val="44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Sheet1!$C$22:$N$22</c:f>
              <c:numCache>
                <c:formatCode>0</c:formatCode>
                <c:ptCount val="12"/>
                <c:pt idx="0">
                  <c:v>175.232899</c:v>
                </c:pt>
                <c:pt idx="1">
                  <c:v>114.38470599999999</c:v>
                </c:pt>
                <c:pt idx="2">
                  <c:v>77.732664150000005</c:v>
                </c:pt>
                <c:pt idx="3">
                  <c:v>66.088810510000002</c:v>
                </c:pt>
                <c:pt idx="4">
                  <c:v>65.126872370000001</c:v>
                </c:pt>
                <c:pt idx="5">
                  <c:v>45.505431629999997</c:v>
                </c:pt>
                <c:pt idx="6">
                  <c:v>33.918681990000003</c:v>
                </c:pt>
                <c:pt idx="7">
                  <c:v>38.310519730000003</c:v>
                </c:pt>
                <c:pt idx="8">
                  <c:v>42.982746040000002</c:v>
                </c:pt>
                <c:pt idx="9">
                  <c:v>104.86342569999999</c:v>
                </c:pt>
                <c:pt idx="10">
                  <c:v>241.8764425</c:v>
                </c:pt>
                <c:pt idx="11">
                  <c:v>200.45894530000001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3-4CB2-B5CE-38BDA5009735}"/>
            </c:ext>
          </c:extLst>
        </c:ser>
        <c:ser>
          <c:idx val="18"/>
          <c:order val="18"/>
          <c:tx>
            <c:strRef>
              <c:f>Sheet1!$B$23</c:f>
              <c:strCache>
                <c:ptCount val="1"/>
                <c:pt idx="0">
                  <c:v>2024</c:v>
                </c:pt>
              </c:strCache>
            </c:strRef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37000"/>
                </a:schemeClr>
              </a:solidFill>
              <a:ln w="9525">
                <a:solidFill>
                  <a:schemeClr val="accent3">
                    <a:tint val="37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Sheet1!$C$23:$N$23</c:f>
              <c:numCache>
                <c:formatCode>0</c:formatCode>
                <c:ptCount val="12"/>
                <c:pt idx="0">
                  <c:v>202.8046401</c:v>
                </c:pt>
                <c:pt idx="1">
                  <c:v>104.4008211</c:v>
                </c:pt>
                <c:pt idx="2">
                  <c:v>77.610635479999999</c:v>
                </c:pt>
                <c:pt idx="3">
                  <c:v>70.286510210000003</c:v>
                </c:pt>
                <c:pt idx="4">
                  <c:v>89.38746956</c:v>
                </c:pt>
                <c:pt idx="5">
                  <c:v>59.021960559999997</c:v>
                </c:pt>
                <c:pt idx="6">
                  <c:v>39.683514989999999</c:v>
                </c:pt>
                <c:pt idx="7">
                  <c:v>27.38174871</c:v>
                </c:pt>
                <c:pt idx="8">
                  <c:v>42.968383609999997</c:v>
                </c:pt>
                <c:pt idx="9">
                  <c:v>109.96127730000001</c:v>
                </c:pt>
                <c:pt idx="10">
                  <c:v>225.286923</c:v>
                </c:pt>
                <c:pt idx="11">
                  <c:v>164.06165480000001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3-4CB2-B5CE-38BDA5009735}"/>
            </c:ext>
          </c:extLst>
        </c:ser>
        <c:ser>
          <c:idx val="19"/>
          <c:order val="19"/>
          <c:tx>
            <c:strRef>
              <c:f>Sheet1!$B$24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>
                  <a:tint val="3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37000"/>
                </a:schemeClr>
              </a:solidFill>
              <a:ln w="9525">
                <a:solidFill>
                  <a:schemeClr val="accent3">
                    <a:tint val="37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Sheet1!$C$24:$N$24</c:f>
              <c:numCache>
                <c:formatCode>0</c:formatCode>
                <c:ptCount val="12"/>
                <c:pt idx="0">
                  <c:v>162.045101104069</c:v>
                </c:pt>
                <c:pt idx="1">
                  <c:v>97.001005396694197</c:v>
                </c:pt>
                <c:pt idx="2">
                  <c:v>70.493896538944597</c:v>
                </c:pt>
                <c:pt idx="3">
                  <c:v>76.625733817257597</c:v>
                </c:pt>
                <c:pt idx="4">
                  <c:v>65.869472784596297</c:v>
                </c:pt>
                <c:pt idx="5">
                  <c:v>49.875810691592697</c:v>
                </c:pt>
                <c:pt idx="6">
                  <c:v>29.578822714286598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D-42CC-967B-C16D37408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84383"/>
        <c:axId val="1284884863"/>
      </c:lineChart>
      <c:catAx>
        <c:axId val="128488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863"/>
        <c:crosses val="autoZero"/>
        <c:auto val="1"/>
        <c:lblAlgn val="ctr"/>
        <c:lblOffset val="100"/>
        <c:noMultiLvlLbl val="0"/>
      </c:catAx>
      <c:valAx>
        <c:axId val="12848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PM</a:t>
                </a:r>
                <a:r>
                  <a:rPr lang="en-IN" sz="1400" baseline="-25000"/>
                  <a:t>2.5</a:t>
                </a:r>
                <a:r>
                  <a:rPr lang="en-IN" sz="1400" baseline="0"/>
                  <a:t> Concentrations (</a:t>
                </a:r>
                <a:r>
                  <a:rPr lang="en-IN" sz="1400" baseline="0">
                    <a:latin typeface="Symbol" panose="05050102010706020507" pitchFamily="18" charset="2"/>
                  </a:rPr>
                  <a:t>m</a:t>
                </a:r>
                <a:r>
                  <a:rPr lang="en-IN" sz="1400" baseline="0"/>
                  <a:t>g/m</a:t>
                </a:r>
                <a:r>
                  <a:rPr lang="en-IN" sz="1400" baseline="30000"/>
                  <a:t>3</a:t>
                </a:r>
                <a:r>
                  <a:rPr lang="en-IN" sz="1400" baseline="0"/>
                  <a:t>)</a:t>
                </a:r>
                <a:endParaRPr lang="en-IN" sz="1400"/>
              </a:p>
            </c:rich>
          </c:tx>
          <c:layout>
            <c:manualLayout>
              <c:xMode val="edge"/>
              <c:yMode val="edge"/>
              <c:x val="9.9533547969597215E-3"/>
              <c:y val="7.14675353463314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7929479146293449E-2"/>
          <c:y val="8.3333333333333329E-2"/>
          <c:w val="0.66845530219901683"/>
          <c:h val="0.18089740006489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55581949652928E-2"/>
          <c:y val="2.5428331875182269E-2"/>
          <c:w val="0.90719232454289311"/>
          <c:h val="0.89032042869641292"/>
        </c:manualLayout>
      </c:layout>
      <c:lineChart>
        <c:grouping val="standard"/>
        <c:varyColors val="0"/>
        <c:ser>
          <c:idx val="3"/>
          <c:order val="0"/>
          <c:tx>
            <c:strRef>
              <c:f>Sheet1!$B$18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>
                  <a:shade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1000"/>
                </a:schemeClr>
              </a:solidFill>
              <a:ln w="9525">
                <a:solidFill>
                  <a:schemeClr val="accent3">
                    <a:shade val="61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Sheet1!$C$18:$N$18</c:f>
              <c:numCache>
                <c:formatCode>General</c:formatCode>
                <c:ptCount val="12"/>
                <c:pt idx="0">
                  <c:v>190</c:v>
                </c:pt>
                <c:pt idx="1">
                  <c:v>123</c:v>
                </c:pt>
                <c:pt idx="2">
                  <c:v>83</c:v>
                </c:pt>
                <c:pt idx="3">
                  <c:v>81</c:v>
                </c:pt>
                <c:pt idx="4">
                  <c:v>88</c:v>
                </c:pt>
                <c:pt idx="5">
                  <c:v>63</c:v>
                </c:pt>
                <c:pt idx="6">
                  <c:v>46</c:v>
                </c:pt>
                <c:pt idx="7">
                  <c:v>34</c:v>
                </c:pt>
                <c:pt idx="8">
                  <c:v>39</c:v>
                </c:pt>
                <c:pt idx="9">
                  <c:v>114</c:v>
                </c:pt>
                <c:pt idx="10">
                  <c:v>187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C-4332-9D26-DE8B62C1C727}"/>
            </c:ext>
          </c:extLst>
        </c:ser>
        <c:ser>
          <c:idx val="4"/>
          <c:order val="1"/>
          <c:tx>
            <c:strRef>
              <c:f>Sheet1!$B$19</c:f>
              <c:strCache>
                <c:ptCount val="1"/>
                <c:pt idx="0">
                  <c:v>2020</c:v>
                </c:pt>
              </c:strCache>
            </c:strRef>
          </c:tx>
          <c:spPr>
            <a:ln w="508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8000"/>
                </a:schemeClr>
              </a:solidFill>
              <a:ln w="9525">
                <a:solidFill>
                  <a:schemeClr val="accent3">
                    <a:shade val="68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Sheet1!$C$19:$N$19</c:f>
              <c:numCache>
                <c:formatCode>General</c:formatCode>
                <c:ptCount val="12"/>
                <c:pt idx="0">
                  <c:v>148</c:v>
                </c:pt>
                <c:pt idx="1">
                  <c:v>120</c:v>
                </c:pt>
                <c:pt idx="2">
                  <c:v>57</c:v>
                </c:pt>
                <c:pt idx="3">
                  <c:v>44</c:v>
                </c:pt>
                <c:pt idx="4">
                  <c:v>54</c:v>
                </c:pt>
                <c:pt idx="5">
                  <c:v>46</c:v>
                </c:pt>
                <c:pt idx="6">
                  <c:v>34</c:v>
                </c:pt>
                <c:pt idx="7">
                  <c:v>24</c:v>
                </c:pt>
                <c:pt idx="8">
                  <c:v>47</c:v>
                </c:pt>
                <c:pt idx="9">
                  <c:v>132</c:v>
                </c:pt>
                <c:pt idx="10">
                  <c:v>199</c:v>
                </c:pt>
                <c:pt idx="11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BC-4332-9D26-DE8B62C1C727}"/>
            </c:ext>
          </c:extLst>
        </c:ser>
        <c:ser>
          <c:idx val="5"/>
          <c:order val="2"/>
          <c:tx>
            <c:strRef>
              <c:f>Sheet1!$B$20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tint val="9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Sheet1!$C$20:$N$20</c:f>
              <c:numCache>
                <c:formatCode>General</c:formatCode>
                <c:ptCount val="12"/>
                <c:pt idx="0">
                  <c:v>187</c:v>
                </c:pt>
                <c:pt idx="1">
                  <c:v>150</c:v>
                </c:pt>
                <c:pt idx="2">
                  <c:v>96</c:v>
                </c:pt>
                <c:pt idx="3">
                  <c:v>86</c:v>
                </c:pt>
                <c:pt idx="4">
                  <c:v>53</c:v>
                </c:pt>
                <c:pt idx="5">
                  <c:v>53</c:v>
                </c:pt>
                <c:pt idx="6">
                  <c:v>39</c:v>
                </c:pt>
                <c:pt idx="7">
                  <c:v>41</c:v>
                </c:pt>
                <c:pt idx="8">
                  <c:v>32</c:v>
                </c:pt>
                <c:pt idx="9">
                  <c:v>74</c:v>
                </c:pt>
                <c:pt idx="10">
                  <c:v>230</c:v>
                </c:pt>
                <c:pt idx="11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BC-4332-9D26-DE8B62C1C727}"/>
            </c:ext>
          </c:extLst>
        </c:ser>
        <c:ser>
          <c:idx val="6"/>
          <c:order val="3"/>
          <c:tx>
            <c:strRef>
              <c:f>Sheet1!$B$21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>
                  <a:tint val="81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84000"/>
                </a:schemeClr>
              </a:solidFill>
              <a:ln w="9525">
                <a:solidFill>
                  <a:schemeClr val="accent3">
                    <a:shade val="84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Sheet1!$C$21:$N$21</c:f>
              <c:numCache>
                <c:formatCode>General</c:formatCode>
                <c:ptCount val="12"/>
                <c:pt idx="0">
                  <c:v>150</c:v>
                </c:pt>
                <c:pt idx="1">
                  <c:v>103</c:v>
                </c:pt>
                <c:pt idx="2">
                  <c:v>98</c:v>
                </c:pt>
                <c:pt idx="3">
                  <c:v>106</c:v>
                </c:pt>
                <c:pt idx="4">
                  <c:v>78</c:v>
                </c:pt>
                <c:pt idx="5">
                  <c:v>62</c:v>
                </c:pt>
                <c:pt idx="6">
                  <c:v>35</c:v>
                </c:pt>
                <c:pt idx="7">
                  <c:v>32</c:v>
                </c:pt>
                <c:pt idx="8">
                  <c:v>40</c:v>
                </c:pt>
                <c:pt idx="9">
                  <c:v>106</c:v>
                </c:pt>
                <c:pt idx="10">
                  <c:v>178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BC-4332-9D26-DE8B62C1C727}"/>
            </c:ext>
          </c:extLst>
        </c:ser>
        <c:ser>
          <c:idx val="7"/>
          <c:order val="4"/>
          <c:tx>
            <c:strRef>
              <c:f>Sheet1!$B$22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92000"/>
                </a:schemeClr>
              </a:solidFill>
              <a:ln w="9525">
                <a:solidFill>
                  <a:schemeClr val="accent3">
                    <a:shade val="92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Sheet1!$C$22:$N$22</c:f>
              <c:numCache>
                <c:formatCode>0</c:formatCode>
                <c:ptCount val="12"/>
                <c:pt idx="0">
                  <c:v>175.232899</c:v>
                </c:pt>
                <c:pt idx="1">
                  <c:v>114.38470599999999</c:v>
                </c:pt>
                <c:pt idx="2">
                  <c:v>77.732664150000005</c:v>
                </c:pt>
                <c:pt idx="3">
                  <c:v>66.088810510000002</c:v>
                </c:pt>
                <c:pt idx="4">
                  <c:v>65.126872370000001</c:v>
                </c:pt>
                <c:pt idx="5">
                  <c:v>45.505431629999997</c:v>
                </c:pt>
                <c:pt idx="6">
                  <c:v>33.918681990000003</c:v>
                </c:pt>
                <c:pt idx="7">
                  <c:v>38.310519730000003</c:v>
                </c:pt>
                <c:pt idx="8">
                  <c:v>42.982746040000002</c:v>
                </c:pt>
                <c:pt idx="9">
                  <c:v>104.86342569999999</c:v>
                </c:pt>
                <c:pt idx="10">
                  <c:v>241.8764425</c:v>
                </c:pt>
                <c:pt idx="11">
                  <c:v>200.45894530000001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BC-4332-9D26-DE8B62C1C727}"/>
            </c:ext>
          </c:extLst>
        </c:ser>
        <c:ser>
          <c:idx val="8"/>
          <c:order val="5"/>
          <c:tx>
            <c:strRef>
              <c:f>Sheet1!$B$23</c:f>
              <c:strCache>
                <c:ptCount val="1"/>
                <c:pt idx="0">
                  <c:v>2024</c:v>
                </c:pt>
              </c:strCache>
            </c:strRef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Sheet1!$C$23:$N$23</c:f>
              <c:numCache>
                <c:formatCode>0</c:formatCode>
                <c:ptCount val="12"/>
                <c:pt idx="0">
                  <c:v>202.8046401</c:v>
                </c:pt>
                <c:pt idx="1">
                  <c:v>104.4008211</c:v>
                </c:pt>
                <c:pt idx="2">
                  <c:v>77.610635479999999</c:v>
                </c:pt>
                <c:pt idx="3">
                  <c:v>70.286510210000003</c:v>
                </c:pt>
                <c:pt idx="4">
                  <c:v>89.38746956</c:v>
                </c:pt>
                <c:pt idx="5">
                  <c:v>59.021960559999997</c:v>
                </c:pt>
                <c:pt idx="6">
                  <c:v>39.683514989999999</c:v>
                </c:pt>
                <c:pt idx="7">
                  <c:v>27.38174871</c:v>
                </c:pt>
                <c:pt idx="8">
                  <c:v>42.968383609999997</c:v>
                </c:pt>
                <c:pt idx="9">
                  <c:v>109.96127730000001</c:v>
                </c:pt>
                <c:pt idx="10">
                  <c:v>225.286923</c:v>
                </c:pt>
                <c:pt idx="11">
                  <c:v>164.06165480000001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BC-4332-9D26-DE8B62C1C727}"/>
            </c:ext>
          </c:extLst>
        </c:ser>
        <c:ser>
          <c:idx val="9"/>
          <c:order val="6"/>
          <c:tx>
            <c:strRef>
              <c:f>Sheet1!$B$24</c:f>
              <c:strCache>
                <c:ptCount val="1"/>
                <c:pt idx="0">
                  <c:v>2025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43000"/>
                </a:schemeClr>
              </a:solidFill>
              <a:ln w="9525">
                <a:solidFill>
                  <a:schemeClr val="accent3">
                    <a:tint val="43000"/>
                  </a:schemeClr>
                </a:solidFill>
              </a:ln>
              <a:effectLst/>
            </c:spPr>
          </c:marker>
          <c:cat>
            <c:strRef>
              <c:f>Sheet1!$C$4:$N$4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Sheet1!$C$24:$N$24</c:f>
              <c:numCache>
                <c:formatCode>0</c:formatCode>
                <c:ptCount val="12"/>
                <c:pt idx="0">
                  <c:v>162.045101104069</c:v>
                </c:pt>
                <c:pt idx="1">
                  <c:v>97.001005396694197</c:v>
                </c:pt>
                <c:pt idx="2">
                  <c:v>70.493896538944597</c:v>
                </c:pt>
                <c:pt idx="3">
                  <c:v>76.625733817257597</c:v>
                </c:pt>
                <c:pt idx="4">
                  <c:v>65.869472784596297</c:v>
                </c:pt>
                <c:pt idx="5">
                  <c:v>49.875810691592697</c:v>
                </c:pt>
                <c:pt idx="6">
                  <c:v>29.578822714286598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B-4662-9913-A102A3CC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84383"/>
        <c:axId val="1284884863"/>
      </c:lineChart>
      <c:catAx>
        <c:axId val="128488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863"/>
        <c:crosses val="autoZero"/>
        <c:auto val="1"/>
        <c:lblAlgn val="ctr"/>
        <c:lblOffset val="100"/>
        <c:noMultiLvlLbl val="0"/>
      </c:catAx>
      <c:valAx>
        <c:axId val="12848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600"/>
                  <a:t>PM2.5 Concentrations (</a:t>
                </a:r>
                <a:r>
                  <a:rPr lang="en-IN" sz="1600" baseline="0">
                    <a:latin typeface="Symbol" panose="05050102010706020507" pitchFamily="18" charset="2"/>
                  </a:rPr>
                  <a:t>m</a:t>
                </a:r>
                <a:r>
                  <a:rPr lang="en-IN" sz="1600"/>
                  <a:t>g/m</a:t>
                </a:r>
                <a:r>
                  <a:rPr lang="en-IN" sz="1600" baseline="30000"/>
                  <a:t>3</a:t>
                </a:r>
                <a:r>
                  <a:rPr lang="en-IN" sz="1600"/>
                  <a:t>)</a:t>
                </a:r>
              </a:p>
            </c:rich>
          </c:tx>
          <c:layout>
            <c:manualLayout>
              <c:xMode val="edge"/>
              <c:yMode val="edge"/>
              <c:x val="6.8331906444313133E-3"/>
              <c:y val="9.53515385044954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682438814596879E-2"/>
          <c:y val="5.4964539007092202E-2"/>
          <c:w val="0.80214636263882011"/>
          <c:h val="8.1272965879265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358140</xdr:colOff>
      <xdr:row>2</xdr:row>
      <xdr:rowOff>53340</xdr:rowOff>
    </xdr:from>
    <xdr:to>
      <xdr:col>31</xdr:col>
      <xdr:colOff>556260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8D3968-71C3-AE48-76DC-82CB8A3B2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403860</xdr:colOff>
      <xdr:row>20</xdr:row>
      <xdr:rowOff>0</xdr:rowOff>
    </xdr:from>
    <xdr:to>
      <xdr:col>31</xdr:col>
      <xdr:colOff>601980</xdr:colOff>
      <xdr:row>39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B3F197-D6B1-4805-B0E1-A9709EC01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030A-D543-4819-9B27-935EDFFD3D27}">
  <dimension ref="B4:O24"/>
  <sheetViews>
    <sheetView workbookViewId="0">
      <selection activeCell="J29" sqref="J29"/>
    </sheetView>
  </sheetViews>
  <sheetFormatPr defaultRowHeight="14.4" x14ac:dyDescent="0.3"/>
  <cols>
    <col min="3" max="14" width="7.44140625" customWidth="1"/>
    <col min="15" max="15" width="9" customWidth="1"/>
  </cols>
  <sheetData>
    <row r="4" spans="2:15" x14ac:dyDescent="0.3">
      <c r="B4" s="4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4" t="s">
        <v>13</v>
      </c>
    </row>
    <row r="5" spans="2:15" x14ac:dyDescent="0.3">
      <c r="B5" s="7">
        <v>2006</v>
      </c>
      <c r="C5" s="2"/>
      <c r="D5" s="2"/>
      <c r="E5" s="2"/>
      <c r="F5" s="2"/>
      <c r="G5" s="2"/>
      <c r="H5" s="2"/>
      <c r="I5" s="2"/>
      <c r="J5" s="2"/>
      <c r="K5" s="2">
        <v>74</v>
      </c>
      <c r="L5" s="2">
        <v>168</v>
      </c>
      <c r="M5" s="2">
        <v>217</v>
      </c>
      <c r="N5" s="2">
        <v>203</v>
      </c>
      <c r="O5" s="5">
        <v>171</v>
      </c>
    </row>
    <row r="6" spans="2:15" x14ac:dyDescent="0.3">
      <c r="B6" s="8">
        <v>2007</v>
      </c>
      <c r="C6" s="2">
        <v>253</v>
      </c>
      <c r="D6" s="2">
        <v>146</v>
      </c>
      <c r="E6" s="2">
        <v>88</v>
      </c>
      <c r="F6" s="2">
        <v>109</v>
      </c>
      <c r="G6" s="2">
        <v>73</v>
      </c>
      <c r="H6" s="2">
        <v>89</v>
      </c>
      <c r="I6" s="2">
        <v>45</v>
      </c>
      <c r="J6" s="2">
        <v>32</v>
      </c>
      <c r="K6" s="2">
        <v>52</v>
      </c>
      <c r="L6" s="2">
        <v>145</v>
      </c>
      <c r="M6" s="2"/>
      <c r="N6" s="2">
        <v>188</v>
      </c>
      <c r="O6" s="6">
        <v>111.1</v>
      </c>
    </row>
    <row r="7" spans="2:15" x14ac:dyDescent="0.3">
      <c r="B7" s="7">
        <v>2008</v>
      </c>
      <c r="C7" s="2">
        <v>156</v>
      </c>
      <c r="D7" s="2">
        <v>178</v>
      </c>
      <c r="E7" s="2">
        <v>136</v>
      </c>
      <c r="F7" s="2">
        <v>90</v>
      </c>
      <c r="G7" s="2">
        <v>73</v>
      </c>
      <c r="H7" s="2">
        <v>50</v>
      </c>
      <c r="I7" s="2">
        <v>51</v>
      </c>
      <c r="J7" s="2">
        <v>22</v>
      </c>
      <c r="K7" s="2">
        <v>23</v>
      </c>
      <c r="L7" s="2">
        <v>174</v>
      </c>
      <c r="M7" s="2">
        <v>226</v>
      </c>
      <c r="N7" s="2">
        <v>189</v>
      </c>
      <c r="O7" s="5">
        <v>138.6</v>
      </c>
    </row>
    <row r="8" spans="2:15" x14ac:dyDescent="0.3">
      <c r="B8" s="8">
        <v>2009</v>
      </c>
      <c r="C8" s="2">
        <v>145</v>
      </c>
      <c r="D8" s="2">
        <v>123</v>
      </c>
      <c r="E8" s="2">
        <v>91</v>
      </c>
      <c r="F8" s="2">
        <v>68</v>
      </c>
      <c r="G8" s="2">
        <v>65</v>
      </c>
      <c r="H8" s="2">
        <v>73</v>
      </c>
      <c r="I8" s="2">
        <v>55</v>
      </c>
      <c r="J8" s="2">
        <v>43</v>
      </c>
      <c r="K8" s="2">
        <v>37</v>
      </c>
      <c r="L8" s="2">
        <v>163</v>
      </c>
      <c r="M8" s="2"/>
      <c r="N8" s="2"/>
      <c r="O8" s="6"/>
    </row>
    <row r="9" spans="2:15" x14ac:dyDescent="0.3">
      <c r="B9" s="7">
        <v>2010</v>
      </c>
      <c r="C9" s="2"/>
      <c r="D9" s="2">
        <v>69</v>
      </c>
      <c r="E9" s="2">
        <v>116</v>
      </c>
      <c r="F9" s="2">
        <v>82</v>
      </c>
      <c r="G9" s="2">
        <v>115</v>
      </c>
      <c r="H9" s="2">
        <v>117</v>
      </c>
      <c r="I9" s="2">
        <v>61</v>
      </c>
      <c r="J9" s="2">
        <v>60</v>
      </c>
      <c r="K9" s="2">
        <v>65</v>
      </c>
      <c r="L9" s="2">
        <v>187</v>
      </c>
      <c r="M9" s="2">
        <v>292</v>
      </c>
      <c r="N9" s="2">
        <v>267</v>
      </c>
      <c r="O9" s="5">
        <v>144.1</v>
      </c>
    </row>
    <row r="10" spans="2:15" x14ac:dyDescent="0.3">
      <c r="B10" s="8">
        <v>2011</v>
      </c>
      <c r="C10" s="2">
        <v>217</v>
      </c>
      <c r="D10" s="2">
        <v>161</v>
      </c>
      <c r="E10" s="2">
        <v>123</v>
      </c>
      <c r="F10" s="2">
        <v>127</v>
      </c>
      <c r="G10" s="2">
        <v>98</v>
      </c>
      <c r="H10" s="2">
        <v>70</v>
      </c>
      <c r="I10" s="2">
        <v>69</v>
      </c>
      <c r="J10" s="2">
        <v>53</v>
      </c>
      <c r="K10" s="2">
        <v>61</v>
      </c>
      <c r="L10" s="2">
        <v>164</v>
      </c>
      <c r="M10" s="2">
        <v>258</v>
      </c>
      <c r="N10" s="2">
        <v>277</v>
      </c>
      <c r="O10" s="6">
        <v>140.1</v>
      </c>
    </row>
    <row r="11" spans="2:15" x14ac:dyDescent="0.3">
      <c r="B11" s="7">
        <v>2012</v>
      </c>
      <c r="C11" s="2">
        <v>205</v>
      </c>
      <c r="D11" s="2">
        <v>141</v>
      </c>
      <c r="E11" s="2">
        <v>139</v>
      </c>
      <c r="F11" s="2">
        <v>101</v>
      </c>
      <c r="G11" s="2">
        <v>122</v>
      </c>
      <c r="H11" s="2"/>
      <c r="I11" s="2">
        <v>69</v>
      </c>
      <c r="J11" s="2">
        <v>58</v>
      </c>
      <c r="K11" s="2">
        <v>70</v>
      </c>
      <c r="L11" s="2">
        <v>147</v>
      </c>
      <c r="M11" s="2">
        <v>263</v>
      </c>
      <c r="N11" s="2">
        <v>179</v>
      </c>
      <c r="O11" s="5">
        <v>140.30000000000001</v>
      </c>
    </row>
    <row r="12" spans="2:15" x14ac:dyDescent="0.3">
      <c r="B12" s="8">
        <v>2013</v>
      </c>
      <c r="C12" s="2">
        <v>190</v>
      </c>
      <c r="D12" s="2">
        <v>128</v>
      </c>
      <c r="E12" s="2">
        <v>148</v>
      </c>
      <c r="F12" s="2">
        <v>105</v>
      </c>
      <c r="G12" s="2">
        <v>129</v>
      </c>
      <c r="H12" s="2">
        <v>126</v>
      </c>
      <c r="I12" s="2">
        <v>66</v>
      </c>
      <c r="J12" s="2">
        <v>85</v>
      </c>
      <c r="K12" s="2">
        <v>95</v>
      </c>
      <c r="L12" s="2">
        <v>145</v>
      </c>
      <c r="M12" s="2">
        <v>212</v>
      </c>
      <c r="N12" s="2">
        <v>106</v>
      </c>
      <c r="O12" s="6">
        <v>125.3</v>
      </c>
    </row>
    <row r="13" spans="2:15" x14ac:dyDescent="0.3">
      <c r="B13" s="7">
        <v>2014</v>
      </c>
      <c r="C13" s="2">
        <v>193</v>
      </c>
      <c r="D13" s="2">
        <v>123</v>
      </c>
      <c r="E13" s="2">
        <v>69</v>
      </c>
      <c r="F13" s="2">
        <v>98</v>
      </c>
      <c r="G13" s="2">
        <v>120</v>
      </c>
      <c r="H13" s="2">
        <v>137</v>
      </c>
      <c r="I13" s="2">
        <v>114</v>
      </c>
      <c r="J13" s="2">
        <v>87</v>
      </c>
      <c r="K13" s="2">
        <v>74</v>
      </c>
      <c r="L13" s="2">
        <v>137</v>
      </c>
      <c r="M13" s="2">
        <v>166</v>
      </c>
      <c r="N13" s="2">
        <v>161</v>
      </c>
      <c r="O13" s="5">
        <v>117.2</v>
      </c>
    </row>
    <row r="14" spans="2:15" x14ac:dyDescent="0.3">
      <c r="B14" s="8">
        <v>2015</v>
      </c>
      <c r="C14" s="2">
        <v>179</v>
      </c>
      <c r="D14" s="2">
        <v>124</v>
      </c>
      <c r="E14" s="2">
        <v>96</v>
      </c>
      <c r="F14" s="2">
        <v>101</v>
      </c>
      <c r="G14" s="2">
        <v>120</v>
      </c>
      <c r="H14" s="2">
        <v>97</v>
      </c>
      <c r="I14" s="2">
        <v>67</v>
      </c>
      <c r="J14" s="2">
        <v>58</v>
      </c>
      <c r="K14" s="2">
        <v>90</v>
      </c>
      <c r="L14" s="2">
        <v>153</v>
      </c>
      <c r="M14" s="2">
        <v>243</v>
      </c>
      <c r="N14" s="2">
        <v>177</v>
      </c>
      <c r="O14" s="6">
        <v>125.3</v>
      </c>
    </row>
    <row r="15" spans="2:15" x14ac:dyDescent="0.3">
      <c r="B15" s="7">
        <v>2016</v>
      </c>
      <c r="C15" s="2">
        <v>249</v>
      </c>
      <c r="D15" s="2">
        <v>151</v>
      </c>
      <c r="E15" s="2">
        <v>126</v>
      </c>
      <c r="F15" s="2">
        <v>120</v>
      </c>
      <c r="G15" s="2">
        <v>92</v>
      </c>
      <c r="H15" s="2">
        <v>73</v>
      </c>
      <c r="I15" s="2">
        <v>56</v>
      </c>
      <c r="J15" s="2">
        <v>42</v>
      </c>
      <c r="K15" s="2">
        <v>61</v>
      </c>
      <c r="L15" s="2">
        <v>152</v>
      </c>
      <c r="M15" s="2">
        <v>258</v>
      </c>
      <c r="N15" s="2">
        <v>217</v>
      </c>
      <c r="O15" s="5">
        <v>133.30000000000001</v>
      </c>
    </row>
    <row r="16" spans="2:15" x14ac:dyDescent="0.3">
      <c r="B16" s="8">
        <v>2017</v>
      </c>
      <c r="C16" s="2">
        <v>164</v>
      </c>
      <c r="D16" s="2">
        <v>134</v>
      </c>
      <c r="E16" s="2">
        <v>96</v>
      </c>
      <c r="F16" s="2">
        <v>96</v>
      </c>
      <c r="G16" s="2">
        <v>122</v>
      </c>
      <c r="H16" s="2">
        <v>60</v>
      </c>
      <c r="I16" s="2">
        <v>36</v>
      </c>
      <c r="J16" s="2">
        <v>37</v>
      </c>
      <c r="K16" s="2">
        <v>58</v>
      </c>
      <c r="L16" s="2">
        <v>135</v>
      </c>
      <c r="M16" s="2">
        <v>268</v>
      </c>
      <c r="N16" s="2">
        <v>200</v>
      </c>
      <c r="O16" s="6">
        <v>117.2</v>
      </c>
    </row>
    <row r="17" spans="2:15" x14ac:dyDescent="0.3">
      <c r="B17" s="7">
        <v>2018</v>
      </c>
      <c r="C17" s="2">
        <v>205</v>
      </c>
      <c r="D17" s="2">
        <v>143</v>
      </c>
      <c r="E17" s="2">
        <v>104</v>
      </c>
      <c r="F17" s="2">
        <v>94</v>
      </c>
      <c r="G17" s="2">
        <v>95</v>
      </c>
      <c r="H17" s="2">
        <v>86</v>
      </c>
      <c r="I17" s="2">
        <v>42</v>
      </c>
      <c r="J17" s="2">
        <v>43</v>
      </c>
      <c r="K17" s="2">
        <v>45</v>
      </c>
      <c r="L17" s="2">
        <v>139</v>
      </c>
      <c r="M17" s="2">
        <v>209</v>
      </c>
      <c r="N17" s="2">
        <v>236</v>
      </c>
      <c r="O17" s="5">
        <v>120</v>
      </c>
    </row>
    <row r="18" spans="2:15" x14ac:dyDescent="0.3">
      <c r="B18" s="8">
        <v>2019</v>
      </c>
      <c r="C18" s="2">
        <v>190</v>
      </c>
      <c r="D18" s="2">
        <v>123</v>
      </c>
      <c r="E18" s="2">
        <v>83</v>
      </c>
      <c r="F18" s="2">
        <v>81</v>
      </c>
      <c r="G18" s="2">
        <v>88</v>
      </c>
      <c r="H18" s="2">
        <v>63</v>
      </c>
      <c r="I18" s="2">
        <v>46</v>
      </c>
      <c r="J18" s="2">
        <v>34</v>
      </c>
      <c r="K18" s="2">
        <v>39</v>
      </c>
      <c r="L18" s="2">
        <v>114</v>
      </c>
      <c r="M18" s="2">
        <v>187</v>
      </c>
      <c r="N18" s="2">
        <v>203</v>
      </c>
      <c r="O18" s="6">
        <v>105</v>
      </c>
    </row>
    <row r="19" spans="2:15" x14ac:dyDescent="0.3">
      <c r="B19" s="7">
        <v>2020</v>
      </c>
      <c r="C19" s="2">
        <v>148</v>
      </c>
      <c r="D19" s="2">
        <v>120</v>
      </c>
      <c r="E19" s="2">
        <v>57</v>
      </c>
      <c r="F19" s="2">
        <v>44</v>
      </c>
      <c r="G19" s="2">
        <v>54</v>
      </c>
      <c r="H19" s="2">
        <v>46</v>
      </c>
      <c r="I19" s="2">
        <v>34</v>
      </c>
      <c r="J19" s="2">
        <v>24</v>
      </c>
      <c r="K19" s="2">
        <v>47</v>
      </c>
      <c r="L19" s="2">
        <v>132</v>
      </c>
      <c r="M19" s="2">
        <v>199</v>
      </c>
      <c r="N19" s="2">
        <v>190</v>
      </c>
      <c r="O19" s="5">
        <v>93</v>
      </c>
    </row>
    <row r="20" spans="2:15" x14ac:dyDescent="0.3">
      <c r="B20" s="8">
        <v>2021</v>
      </c>
      <c r="C20" s="2">
        <v>187</v>
      </c>
      <c r="D20" s="2">
        <v>150</v>
      </c>
      <c r="E20" s="2">
        <v>96</v>
      </c>
      <c r="F20" s="2">
        <v>86</v>
      </c>
      <c r="G20" s="2">
        <v>53</v>
      </c>
      <c r="H20" s="2">
        <v>53</v>
      </c>
      <c r="I20" s="2">
        <v>39</v>
      </c>
      <c r="J20" s="2">
        <v>41</v>
      </c>
      <c r="K20" s="2">
        <v>32</v>
      </c>
      <c r="L20" s="2">
        <v>74</v>
      </c>
      <c r="M20" s="2">
        <v>230</v>
      </c>
      <c r="N20" s="2">
        <v>191</v>
      </c>
      <c r="O20" s="6">
        <v>106</v>
      </c>
    </row>
    <row r="21" spans="2:15" x14ac:dyDescent="0.3">
      <c r="B21" s="7">
        <v>2022</v>
      </c>
      <c r="C21" s="2">
        <v>150</v>
      </c>
      <c r="D21" s="2">
        <v>103</v>
      </c>
      <c r="E21" s="2">
        <v>98</v>
      </c>
      <c r="F21" s="2">
        <v>106</v>
      </c>
      <c r="G21" s="2">
        <v>78</v>
      </c>
      <c r="H21" s="2">
        <v>62</v>
      </c>
      <c r="I21" s="2">
        <v>35</v>
      </c>
      <c r="J21" s="2">
        <v>32</v>
      </c>
      <c r="K21" s="2">
        <v>40</v>
      </c>
      <c r="L21" s="2">
        <v>106</v>
      </c>
      <c r="M21" s="2">
        <v>178</v>
      </c>
      <c r="N21" s="2">
        <v>171</v>
      </c>
      <c r="O21" s="5">
        <v>99.7</v>
      </c>
    </row>
    <row r="22" spans="2:15" x14ac:dyDescent="0.3">
      <c r="B22" s="8">
        <v>2023</v>
      </c>
      <c r="C22" s="3">
        <v>175.232899</v>
      </c>
      <c r="D22" s="3">
        <v>114.38470599999999</v>
      </c>
      <c r="E22" s="3">
        <v>77.732664150000005</v>
      </c>
      <c r="F22" s="3">
        <v>66.088810510000002</v>
      </c>
      <c r="G22" s="3">
        <v>65.126872370000001</v>
      </c>
      <c r="H22" s="3">
        <v>45.505431629999997</v>
      </c>
      <c r="I22" s="3">
        <v>33.918681990000003</v>
      </c>
      <c r="J22" s="3">
        <v>38.310519730000003</v>
      </c>
      <c r="K22" s="3">
        <v>42.982746040000002</v>
      </c>
      <c r="L22" s="3">
        <v>104.86342569999999</v>
      </c>
      <c r="M22" s="3">
        <v>241.8764425</v>
      </c>
      <c r="N22" s="3">
        <v>200.45894530000001</v>
      </c>
      <c r="O22" s="6">
        <v>103.34622349999999</v>
      </c>
    </row>
    <row r="23" spans="2:15" x14ac:dyDescent="0.3">
      <c r="B23" s="7">
        <v>2024</v>
      </c>
      <c r="C23" s="3">
        <v>202.8046401</v>
      </c>
      <c r="D23" s="3">
        <v>104.4008211</v>
      </c>
      <c r="E23" s="3">
        <v>77.610635479999999</v>
      </c>
      <c r="F23" s="3">
        <v>70.286510210000003</v>
      </c>
      <c r="G23" s="3">
        <v>89.38746956</v>
      </c>
      <c r="H23" s="3">
        <v>59.021960559999997</v>
      </c>
      <c r="I23" s="3">
        <v>39.683514989999999</v>
      </c>
      <c r="J23" s="3">
        <v>27.38174871</v>
      </c>
      <c r="K23" s="3">
        <v>42.968383609999997</v>
      </c>
      <c r="L23" s="3">
        <v>109.96127730000001</v>
      </c>
      <c r="M23" s="3">
        <v>225.286923</v>
      </c>
      <c r="N23" s="3">
        <v>164.06165480000001</v>
      </c>
      <c r="O23" s="5">
        <v>101.563939</v>
      </c>
    </row>
    <row r="24" spans="2:15" x14ac:dyDescent="0.3">
      <c r="B24" s="7">
        <v>2025</v>
      </c>
      <c r="C24" s="3">
        <v>162.045101104069</v>
      </c>
      <c r="D24" s="3">
        <v>97.001005396694197</v>
      </c>
      <c r="E24" s="3">
        <v>70.493896538944597</v>
      </c>
      <c r="F24" s="3">
        <v>76.625733817257597</v>
      </c>
      <c r="G24" s="3">
        <v>65.869472784596297</v>
      </c>
      <c r="H24" s="3">
        <v>49.875810691592697</v>
      </c>
      <c r="I24" s="3">
        <v>29.578822714286598</v>
      </c>
      <c r="J24" s="3"/>
      <c r="K24" s="3"/>
      <c r="L24" s="3"/>
      <c r="M24" s="3"/>
      <c r="N24" s="3"/>
      <c r="O24" s="5"/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1138-8D3A-435C-8D67-0B1CBFA881EB}">
  <dimension ref="D4:R43"/>
  <sheetViews>
    <sheetView tabSelected="1" topLeftCell="A16" workbookViewId="0">
      <selection activeCell="T25" sqref="T25"/>
    </sheetView>
  </sheetViews>
  <sheetFormatPr defaultRowHeight="14.4" x14ac:dyDescent="0.3"/>
  <cols>
    <col min="4" max="4" width="38" bestFit="1" customWidth="1"/>
    <col min="6" max="17" width="7.44140625" customWidth="1"/>
    <col min="18" max="18" width="9" customWidth="1"/>
  </cols>
  <sheetData>
    <row r="4" spans="5:18" x14ac:dyDescent="0.3">
      <c r="E4" s="4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4" t="s">
        <v>13</v>
      </c>
    </row>
    <row r="5" spans="5:18" x14ac:dyDescent="0.3">
      <c r="E5" s="7">
        <v>2006</v>
      </c>
      <c r="F5" s="2"/>
      <c r="G5" s="2"/>
      <c r="H5" s="2"/>
      <c r="I5" s="2"/>
      <c r="J5" s="2"/>
      <c r="K5" s="2"/>
      <c r="L5" s="2"/>
      <c r="M5" s="2"/>
      <c r="N5" s="2">
        <v>74</v>
      </c>
      <c r="O5" s="2">
        <v>168</v>
      </c>
      <c r="P5" s="2">
        <v>217</v>
      </c>
      <c r="Q5" s="2">
        <v>203</v>
      </c>
      <c r="R5" s="5">
        <v>171</v>
      </c>
    </row>
    <row r="6" spans="5:18" x14ac:dyDescent="0.3">
      <c r="E6" s="8">
        <v>2007</v>
      </c>
      <c r="F6" s="2">
        <v>253</v>
      </c>
      <c r="G6" s="2">
        <v>146</v>
      </c>
      <c r="H6" s="2">
        <v>88</v>
      </c>
      <c r="I6" s="2">
        <v>109</v>
      </c>
      <c r="J6" s="2">
        <v>73</v>
      </c>
      <c r="K6" s="2">
        <v>89</v>
      </c>
      <c r="L6" s="2">
        <v>45</v>
      </c>
      <c r="M6" s="2">
        <v>32</v>
      </c>
      <c r="N6" s="2">
        <v>52</v>
      </c>
      <c r="O6" s="2">
        <v>145</v>
      </c>
      <c r="P6" s="2"/>
      <c r="Q6" s="2">
        <v>188</v>
      </c>
      <c r="R6" s="6">
        <v>111.1</v>
      </c>
    </row>
    <row r="7" spans="5:18" x14ac:dyDescent="0.3">
      <c r="E7" s="7">
        <v>2008</v>
      </c>
      <c r="F7" s="2">
        <v>156</v>
      </c>
      <c r="G7" s="2">
        <v>178</v>
      </c>
      <c r="H7" s="2">
        <v>136</v>
      </c>
      <c r="I7" s="2">
        <v>90</v>
      </c>
      <c r="J7" s="2">
        <v>73</v>
      </c>
      <c r="K7" s="2">
        <v>50</v>
      </c>
      <c r="L7" s="2">
        <v>51</v>
      </c>
      <c r="M7" s="2">
        <v>22</v>
      </c>
      <c r="N7" s="2">
        <v>23</v>
      </c>
      <c r="O7" s="2">
        <v>174</v>
      </c>
      <c r="P7" s="2">
        <v>226</v>
      </c>
      <c r="Q7" s="2">
        <v>189</v>
      </c>
      <c r="R7" s="5">
        <v>138.6</v>
      </c>
    </row>
    <row r="8" spans="5:18" x14ac:dyDescent="0.3">
      <c r="E8" s="8">
        <v>2009</v>
      </c>
      <c r="F8" s="2">
        <v>145</v>
      </c>
      <c r="G8" s="2">
        <v>123</v>
      </c>
      <c r="H8" s="2">
        <v>91</v>
      </c>
      <c r="I8" s="2">
        <v>68</v>
      </c>
      <c r="J8" s="2">
        <v>65</v>
      </c>
      <c r="K8" s="2">
        <v>73</v>
      </c>
      <c r="L8" s="2">
        <v>55</v>
      </c>
      <c r="M8" s="2">
        <v>43</v>
      </c>
      <c r="N8" s="2">
        <v>37</v>
      </c>
      <c r="O8" s="2">
        <v>163</v>
      </c>
      <c r="P8" s="2"/>
      <c r="Q8" s="2"/>
      <c r="R8" s="6"/>
    </row>
    <row r="9" spans="5:18" x14ac:dyDescent="0.3">
      <c r="E9" s="7">
        <v>2010</v>
      </c>
      <c r="F9" s="2"/>
      <c r="G9" s="2">
        <v>69</v>
      </c>
      <c r="H9" s="2">
        <v>116</v>
      </c>
      <c r="I9" s="2">
        <v>82</v>
      </c>
      <c r="J9" s="2">
        <v>115</v>
      </c>
      <c r="K9" s="2">
        <v>117</v>
      </c>
      <c r="L9" s="2">
        <v>61</v>
      </c>
      <c r="M9" s="2">
        <v>60</v>
      </c>
      <c r="N9" s="2">
        <v>65</v>
      </c>
      <c r="O9" s="2">
        <v>187</v>
      </c>
      <c r="P9" s="2">
        <v>292</v>
      </c>
      <c r="Q9" s="2">
        <v>267</v>
      </c>
      <c r="R9" s="5">
        <v>144.1</v>
      </c>
    </row>
    <row r="10" spans="5:18" x14ac:dyDescent="0.3">
      <c r="E10" s="8">
        <v>2011</v>
      </c>
      <c r="F10" s="2">
        <v>217</v>
      </c>
      <c r="G10" s="2">
        <v>161</v>
      </c>
      <c r="H10" s="2">
        <v>123</v>
      </c>
      <c r="I10" s="2">
        <v>127</v>
      </c>
      <c r="J10" s="2">
        <v>98</v>
      </c>
      <c r="K10" s="2">
        <v>70</v>
      </c>
      <c r="L10" s="2">
        <v>69</v>
      </c>
      <c r="M10" s="2">
        <v>53</v>
      </c>
      <c r="N10" s="2">
        <v>61</v>
      </c>
      <c r="O10" s="2">
        <v>164</v>
      </c>
      <c r="P10" s="2">
        <v>258</v>
      </c>
      <c r="Q10" s="2">
        <v>277</v>
      </c>
      <c r="R10" s="6">
        <v>140.1</v>
      </c>
    </row>
    <row r="11" spans="5:18" x14ac:dyDescent="0.3">
      <c r="E11" s="7">
        <v>2012</v>
      </c>
      <c r="F11" s="2">
        <v>205</v>
      </c>
      <c r="G11" s="2">
        <v>141</v>
      </c>
      <c r="H11" s="2">
        <v>139</v>
      </c>
      <c r="I11" s="2">
        <v>101</v>
      </c>
      <c r="J11" s="2">
        <v>122</v>
      </c>
      <c r="K11" s="2"/>
      <c r="L11" s="2">
        <v>69</v>
      </c>
      <c r="M11" s="2">
        <v>58</v>
      </c>
      <c r="N11" s="2">
        <v>70</v>
      </c>
      <c r="O11" s="2">
        <v>147</v>
      </c>
      <c r="P11" s="2">
        <v>263</v>
      </c>
      <c r="Q11" s="2">
        <v>179</v>
      </c>
      <c r="R11" s="5">
        <v>140.30000000000001</v>
      </c>
    </row>
    <row r="12" spans="5:18" x14ac:dyDescent="0.3">
      <c r="E12" s="8">
        <v>2013</v>
      </c>
      <c r="F12" s="2">
        <v>190</v>
      </c>
      <c r="G12" s="2">
        <v>128</v>
      </c>
      <c r="H12" s="2">
        <v>148</v>
      </c>
      <c r="I12" s="2">
        <v>105</v>
      </c>
      <c r="J12" s="2">
        <v>129</v>
      </c>
      <c r="K12" s="2">
        <v>126</v>
      </c>
      <c r="L12" s="2">
        <v>66</v>
      </c>
      <c r="M12" s="2">
        <v>85</v>
      </c>
      <c r="N12" s="2">
        <v>95</v>
      </c>
      <c r="O12" s="2">
        <v>145</v>
      </c>
      <c r="P12" s="2">
        <v>212</v>
      </c>
      <c r="Q12" s="2">
        <v>106</v>
      </c>
      <c r="R12" s="6">
        <v>125.3</v>
      </c>
    </row>
    <row r="13" spans="5:18" x14ac:dyDescent="0.3">
      <c r="E13" s="7">
        <v>2014</v>
      </c>
      <c r="F13" s="2">
        <v>193</v>
      </c>
      <c r="G13" s="2">
        <v>123</v>
      </c>
      <c r="H13" s="2">
        <v>69</v>
      </c>
      <c r="I13" s="2">
        <v>98</v>
      </c>
      <c r="J13" s="2">
        <v>120</v>
      </c>
      <c r="K13" s="2">
        <v>137</v>
      </c>
      <c r="L13" s="2">
        <v>114</v>
      </c>
      <c r="M13" s="2">
        <v>87</v>
      </c>
      <c r="N13" s="2">
        <v>74</v>
      </c>
      <c r="O13" s="2">
        <v>137</v>
      </c>
      <c r="P13" s="2">
        <v>166</v>
      </c>
      <c r="Q13" s="2">
        <v>161</v>
      </c>
      <c r="R13" s="5">
        <v>117.2</v>
      </c>
    </row>
    <row r="14" spans="5:18" x14ac:dyDescent="0.3">
      <c r="E14" s="8">
        <v>2015</v>
      </c>
      <c r="F14" s="2">
        <v>179</v>
      </c>
      <c r="G14" s="2">
        <v>124</v>
      </c>
      <c r="H14" s="2">
        <v>96</v>
      </c>
      <c r="I14" s="2">
        <v>101</v>
      </c>
      <c r="J14" s="2">
        <v>120</v>
      </c>
      <c r="K14" s="2">
        <v>97</v>
      </c>
      <c r="L14" s="2">
        <v>67</v>
      </c>
      <c r="M14" s="2">
        <v>58</v>
      </c>
      <c r="N14" s="2">
        <v>90</v>
      </c>
      <c r="O14" s="2">
        <v>153</v>
      </c>
      <c r="P14" s="2">
        <v>243</v>
      </c>
      <c r="Q14" s="2">
        <v>177</v>
      </c>
      <c r="R14" s="6">
        <v>125.3</v>
      </c>
    </row>
    <row r="15" spans="5:18" x14ac:dyDescent="0.3">
      <c r="E15" s="7">
        <v>2016</v>
      </c>
      <c r="F15" s="2">
        <v>249</v>
      </c>
      <c r="G15" s="2">
        <v>151</v>
      </c>
      <c r="H15" s="2">
        <v>126</v>
      </c>
      <c r="I15" s="2">
        <v>120</v>
      </c>
      <c r="J15" s="2">
        <v>92</v>
      </c>
      <c r="K15" s="2">
        <v>73</v>
      </c>
      <c r="L15" s="2">
        <v>56</v>
      </c>
      <c r="M15" s="2">
        <v>42</v>
      </c>
      <c r="N15" s="2">
        <v>61</v>
      </c>
      <c r="O15" s="2">
        <v>152</v>
      </c>
      <c r="P15" s="2">
        <v>258</v>
      </c>
      <c r="Q15" s="2">
        <v>217</v>
      </c>
      <c r="R15" s="5">
        <v>133.30000000000001</v>
      </c>
    </row>
    <row r="16" spans="5:18" x14ac:dyDescent="0.3">
      <c r="E16" s="8">
        <v>2017</v>
      </c>
      <c r="F16" s="2">
        <v>164</v>
      </c>
      <c r="G16" s="2">
        <v>134</v>
      </c>
      <c r="H16" s="2">
        <v>96</v>
      </c>
      <c r="I16" s="2">
        <v>96</v>
      </c>
      <c r="J16" s="2">
        <v>122</v>
      </c>
      <c r="K16" s="2">
        <v>60</v>
      </c>
      <c r="L16" s="2">
        <v>36</v>
      </c>
      <c r="M16" s="2">
        <v>37</v>
      </c>
      <c r="N16" s="2">
        <v>58</v>
      </c>
      <c r="O16" s="2">
        <v>135</v>
      </c>
      <c r="P16" s="2">
        <v>268</v>
      </c>
      <c r="Q16" s="2">
        <v>200</v>
      </c>
      <c r="R16" s="6">
        <v>117.2</v>
      </c>
    </row>
    <row r="17" spans="4:18" x14ac:dyDescent="0.3">
      <c r="E17" s="7">
        <v>2018</v>
      </c>
      <c r="F17" s="2">
        <v>205</v>
      </c>
      <c r="G17" s="2">
        <v>143</v>
      </c>
      <c r="H17" s="2">
        <v>104</v>
      </c>
      <c r="I17" s="2">
        <v>94</v>
      </c>
      <c r="J17" s="2">
        <v>95</v>
      </c>
      <c r="K17" s="2">
        <v>86</v>
      </c>
      <c r="L17" s="2">
        <v>42</v>
      </c>
      <c r="M17" s="2">
        <v>43</v>
      </c>
      <c r="N17" s="2">
        <v>45</v>
      </c>
      <c r="O17" s="2">
        <v>139</v>
      </c>
      <c r="P17" s="2">
        <v>209</v>
      </c>
      <c r="Q17" s="2">
        <v>236</v>
      </c>
      <c r="R17" s="5">
        <v>120</v>
      </c>
    </row>
    <row r="18" spans="4:18" x14ac:dyDescent="0.3">
      <c r="E18" s="8">
        <v>2019</v>
      </c>
      <c r="F18" s="2">
        <v>190</v>
      </c>
      <c r="G18" s="2">
        <v>123</v>
      </c>
      <c r="H18" s="2">
        <v>83</v>
      </c>
      <c r="I18" s="2">
        <v>81</v>
      </c>
      <c r="J18" s="2">
        <v>88</v>
      </c>
      <c r="K18" s="2">
        <v>63</v>
      </c>
      <c r="L18" s="2">
        <v>46</v>
      </c>
      <c r="M18" s="2">
        <v>34</v>
      </c>
      <c r="N18" s="2">
        <v>39</v>
      </c>
      <c r="O18" s="2">
        <v>114</v>
      </c>
      <c r="P18" s="2">
        <v>187</v>
      </c>
      <c r="Q18" s="2">
        <v>203</v>
      </c>
      <c r="R18" s="6">
        <v>105</v>
      </c>
    </row>
    <row r="19" spans="4:18" x14ac:dyDescent="0.3">
      <c r="E19" s="7">
        <v>2020</v>
      </c>
      <c r="F19" s="2">
        <v>148</v>
      </c>
      <c r="G19" s="2">
        <v>120</v>
      </c>
      <c r="H19" s="2">
        <v>57</v>
      </c>
      <c r="I19" s="2">
        <v>44</v>
      </c>
      <c r="J19" s="2">
        <v>54</v>
      </c>
      <c r="K19" s="2">
        <v>46</v>
      </c>
      <c r="L19" s="2">
        <v>34</v>
      </c>
      <c r="M19" s="2">
        <v>24</v>
      </c>
      <c r="N19" s="2">
        <v>47</v>
      </c>
      <c r="O19" s="2">
        <v>132</v>
      </c>
      <c r="P19" s="2">
        <v>199</v>
      </c>
      <c r="Q19" s="2">
        <v>190</v>
      </c>
      <c r="R19" s="5">
        <v>93</v>
      </c>
    </row>
    <row r="20" spans="4:18" x14ac:dyDescent="0.3">
      <c r="E20" s="8">
        <v>2021</v>
      </c>
      <c r="F20" s="2">
        <v>187</v>
      </c>
      <c r="G20" s="2">
        <v>150</v>
      </c>
      <c r="H20" s="2">
        <v>96</v>
      </c>
      <c r="I20" s="2">
        <v>86</v>
      </c>
      <c r="J20" s="2">
        <v>53</v>
      </c>
      <c r="K20" s="2">
        <v>53</v>
      </c>
      <c r="L20" s="2">
        <v>39</v>
      </c>
      <c r="M20" s="2">
        <v>41</v>
      </c>
      <c r="N20" s="2">
        <v>32</v>
      </c>
      <c r="O20" s="2">
        <v>74</v>
      </c>
      <c r="P20" s="2">
        <v>230</v>
      </c>
      <c r="Q20" s="2">
        <v>191</v>
      </c>
      <c r="R20" s="6">
        <v>106</v>
      </c>
    </row>
    <row r="21" spans="4:18" x14ac:dyDescent="0.3">
      <c r="E21" s="7">
        <v>2022</v>
      </c>
      <c r="F21" s="2">
        <v>150</v>
      </c>
      <c r="G21" s="2">
        <v>103</v>
      </c>
      <c r="H21" s="2">
        <v>98</v>
      </c>
      <c r="I21" s="2">
        <v>106</v>
      </c>
      <c r="J21" s="2">
        <v>78</v>
      </c>
      <c r="K21" s="2">
        <v>62</v>
      </c>
      <c r="L21" s="2">
        <v>35</v>
      </c>
      <c r="M21" s="2">
        <v>32</v>
      </c>
      <c r="N21" s="2">
        <v>40</v>
      </c>
      <c r="O21" s="2">
        <v>106</v>
      </c>
      <c r="P21" s="2">
        <v>178</v>
      </c>
      <c r="Q21" s="2">
        <v>171</v>
      </c>
      <c r="R21" s="5">
        <v>99.7</v>
      </c>
    </row>
    <row r="22" spans="4:18" x14ac:dyDescent="0.3">
      <c r="E22" s="8">
        <v>2023</v>
      </c>
      <c r="F22" s="3">
        <v>175.232899</v>
      </c>
      <c r="G22" s="3">
        <v>114.38470599999999</v>
      </c>
      <c r="H22" s="3">
        <v>77.732664150000005</v>
      </c>
      <c r="I22" s="3">
        <v>66.088810510000002</v>
      </c>
      <c r="J22" s="3">
        <v>65.126872370000001</v>
      </c>
      <c r="K22" s="3">
        <v>45.505431629999997</v>
      </c>
      <c r="L22" s="3">
        <v>33.918681990000003</v>
      </c>
      <c r="M22" s="3">
        <v>38.310519730000003</v>
      </c>
      <c r="N22" s="3">
        <v>42.982746040000002</v>
      </c>
      <c r="O22" s="3">
        <v>104.86342569999999</v>
      </c>
      <c r="P22" s="3">
        <v>241.8764425</v>
      </c>
      <c r="Q22" s="3">
        <v>200.45894530000001</v>
      </c>
      <c r="R22" s="6">
        <v>103.34622349999999</v>
      </c>
    </row>
    <row r="23" spans="4:18" x14ac:dyDescent="0.3">
      <c r="E23" s="7">
        <v>2024</v>
      </c>
      <c r="F23" s="3">
        <v>202.8046401</v>
      </c>
      <c r="G23" s="3">
        <v>104.4008211</v>
      </c>
      <c r="H23" s="3">
        <v>77.610635479999999</v>
      </c>
      <c r="I23" s="3">
        <v>70.286510210000003</v>
      </c>
      <c r="J23" s="3">
        <v>89.38746956</v>
      </c>
      <c r="K23" s="3">
        <v>59.021960559999997</v>
      </c>
      <c r="L23" s="3">
        <v>39.683514989999999</v>
      </c>
      <c r="M23" s="3">
        <v>27.38174871</v>
      </c>
      <c r="N23" s="3">
        <v>42.968383609999997</v>
      </c>
      <c r="O23" s="3">
        <v>109.96127730000001</v>
      </c>
      <c r="P23" s="3">
        <v>225.286923</v>
      </c>
      <c r="Q23" s="3">
        <v>164.06165480000001</v>
      </c>
      <c r="R23" s="5">
        <v>101.563939</v>
      </c>
    </row>
    <row r="24" spans="4:18" x14ac:dyDescent="0.3">
      <c r="E24" s="7">
        <v>2025</v>
      </c>
      <c r="F24" s="3">
        <v>162.045101104069</v>
      </c>
      <c r="G24" s="3">
        <v>97.001005396694197</v>
      </c>
      <c r="H24" s="3">
        <v>70.493896538944597</v>
      </c>
      <c r="I24" s="3">
        <v>76.625733817257597</v>
      </c>
      <c r="J24" s="3">
        <v>65.869472784596297</v>
      </c>
      <c r="K24" s="3">
        <v>49.875810691592697</v>
      </c>
      <c r="L24" s="3">
        <v>29.578822714286598</v>
      </c>
      <c r="M24" s="3"/>
      <c r="N24" s="3"/>
      <c r="O24" s="3"/>
      <c r="P24" s="3"/>
      <c r="Q24" s="3"/>
      <c r="R24" s="5"/>
    </row>
    <row r="26" spans="4:18" x14ac:dyDescent="0.3">
      <c r="F26" s="1" t="s">
        <v>1</v>
      </c>
      <c r="G26" s="1" t="s">
        <v>2</v>
      </c>
      <c r="H26" s="1" t="s">
        <v>3</v>
      </c>
      <c r="I26" s="1" t="s">
        <v>4</v>
      </c>
      <c r="J26" s="1" t="s">
        <v>5</v>
      </c>
      <c r="K26" s="1" t="s">
        <v>6</v>
      </c>
      <c r="L26" s="1" t="s">
        <v>7</v>
      </c>
      <c r="M26" s="1" t="s">
        <v>8</v>
      </c>
      <c r="N26" s="1" t="s">
        <v>9</v>
      </c>
      <c r="O26" s="1" t="s">
        <v>10</v>
      </c>
      <c r="P26" s="1" t="s">
        <v>11</v>
      </c>
      <c r="Q26" s="1" t="s">
        <v>12</v>
      </c>
      <c r="R26" s="4" t="s">
        <v>13</v>
      </c>
    </row>
    <row r="27" spans="4:18" x14ac:dyDescent="0.3">
      <c r="D27" s="11" t="s">
        <v>14</v>
      </c>
      <c r="F27" s="9">
        <f t="shared" ref="F27:Q27" si="0">AVERAGE(F18:F24)</f>
        <v>173.58323431486701</v>
      </c>
      <c r="G27" s="9">
        <f t="shared" si="0"/>
        <v>115.96950464238489</v>
      </c>
      <c r="H27" s="9">
        <f t="shared" si="0"/>
        <v>79.976742309849229</v>
      </c>
      <c r="I27" s="9">
        <f t="shared" si="0"/>
        <v>75.714436362465378</v>
      </c>
      <c r="J27" s="9">
        <f t="shared" si="0"/>
        <v>70.483402102085179</v>
      </c>
      <c r="K27" s="9">
        <f t="shared" si="0"/>
        <v>54.057600411656097</v>
      </c>
      <c r="L27" s="9">
        <f t="shared" si="0"/>
        <v>36.740145670612371</v>
      </c>
      <c r="M27" s="9">
        <f t="shared" si="0"/>
        <v>32.782044740000003</v>
      </c>
      <c r="N27" s="9">
        <f t="shared" si="0"/>
        <v>40.658521608333331</v>
      </c>
      <c r="O27" s="9">
        <f t="shared" si="0"/>
        <v>106.80411716666667</v>
      </c>
      <c r="P27" s="9">
        <f t="shared" si="0"/>
        <v>210.19389425</v>
      </c>
      <c r="Q27" s="9">
        <f t="shared" si="0"/>
        <v>186.58676668333331</v>
      </c>
      <c r="R27" s="10">
        <f>AVERAGE(F27:Q27)</f>
        <v>98.62920085518779</v>
      </c>
    </row>
    <row r="28" spans="4:18" x14ac:dyDescent="0.3">
      <c r="D28" s="11">
        <v>2020</v>
      </c>
      <c r="F28" s="12">
        <f>F19</f>
        <v>148</v>
      </c>
      <c r="G28" s="12">
        <f t="shared" ref="G28:R28" si="1">G19</f>
        <v>120</v>
      </c>
      <c r="H28" s="14">
        <f t="shared" si="1"/>
        <v>57</v>
      </c>
      <c r="I28" s="14">
        <f t="shared" si="1"/>
        <v>44</v>
      </c>
      <c r="J28" s="14">
        <f t="shared" si="1"/>
        <v>54</v>
      </c>
      <c r="K28" s="12">
        <f t="shared" si="1"/>
        <v>46</v>
      </c>
      <c r="L28" s="12">
        <f t="shared" si="1"/>
        <v>34</v>
      </c>
      <c r="M28" s="12">
        <f t="shared" si="1"/>
        <v>24</v>
      </c>
      <c r="N28" s="12">
        <f t="shared" si="1"/>
        <v>47</v>
      </c>
      <c r="O28" s="12">
        <f t="shared" si="1"/>
        <v>132</v>
      </c>
      <c r="P28" s="12">
        <f t="shared" si="1"/>
        <v>199</v>
      </c>
      <c r="Q28" s="12">
        <f t="shared" si="1"/>
        <v>190</v>
      </c>
      <c r="R28" s="13">
        <f t="shared" si="1"/>
        <v>93</v>
      </c>
    </row>
    <row r="29" spans="4:18" x14ac:dyDescent="0.3">
      <c r="D29" s="11" t="s">
        <v>15</v>
      </c>
      <c r="H29" s="15">
        <f>(H27-H28)/H27</f>
        <v>0.2872928009599563</v>
      </c>
      <c r="I29" s="15">
        <f t="shared" ref="I29:J29" si="2">(I27-I28)/I27</f>
        <v>0.41886908080038843</v>
      </c>
      <c r="J29" s="15">
        <f t="shared" si="2"/>
        <v>0.2338621804635837</v>
      </c>
    </row>
    <row r="30" spans="4:18" x14ac:dyDescent="0.3">
      <c r="D30" s="11"/>
    </row>
    <row r="31" spans="4:18" x14ac:dyDescent="0.3">
      <c r="D31" s="11" t="s">
        <v>24</v>
      </c>
      <c r="F31" s="9">
        <f>F27</f>
        <v>173.58323431486701</v>
      </c>
      <c r="G31" s="9">
        <f t="shared" ref="G31:Q31" si="3">G27</f>
        <v>115.96950464238489</v>
      </c>
      <c r="H31" s="9">
        <f t="shared" si="3"/>
        <v>79.976742309849229</v>
      </c>
      <c r="I31" s="9">
        <f t="shared" si="3"/>
        <v>75.714436362465378</v>
      </c>
      <c r="J31" s="9">
        <f t="shared" si="3"/>
        <v>70.483402102085179</v>
      </c>
      <c r="K31" s="9">
        <f t="shared" si="3"/>
        <v>54.057600411656097</v>
      </c>
      <c r="L31" s="9">
        <f t="shared" si="3"/>
        <v>36.740145670612371</v>
      </c>
      <c r="M31" s="9">
        <f t="shared" si="3"/>
        <v>32.782044740000003</v>
      </c>
      <c r="N31" s="9">
        <f t="shared" si="3"/>
        <v>40.658521608333331</v>
      </c>
      <c r="O31" s="9">
        <f t="shared" si="3"/>
        <v>106.80411716666667</v>
      </c>
      <c r="P31" s="9">
        <f t="shared" si="3"/>
        <v>210.19389425</v>
      </c>
      <c r="Q31" s="9">
        <f t="shared" si="3"/>
        <v>186.58676668333331</v>
      </c>
      <c r="R31" s="10">
        <f>AVERAGE(F31:Q31)</f>
        <v>98.62920085518779</v>
      </c>
    </row>
    <row r="32" spans="4:18" x14ac:dyDescent="0.3">
      <c r="D32" s="1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4:18" x14ac:dyDescent="0.3">
      <c r="D33" s="17" t="s">
        <v>16</v>
      </c>
      <c r="E33" s="18"/>
      <c r="F33" s="19">
        <v>0.5</v>
      </c>
      <c r="G33" s="19">
        <v>0.3</v>
      </c>
      <c r="H33" s="18"/>
      <c r="I33" s="18"/>
      <c r="J33" s="18"/>
      <c r="K33" s="18"/>
      <c r="L33" s="18"/>
      <c r="M33" s="18"/>
      <c r="N33" s="18"/>
      <c r="O33" s="18"/>
      <c r="P33" s="19">
        <v>0.3</v>
      </c>
      <c r="Q33" s="19">
        <v>0.5</v>
      </c>
    </row>
    <row r="34" spans="4:18" x14ac:dyDescent="0.3">
      <c r="D34" s="17" t="s">
        <v>19</v>
      </c>
      <c r="E34" s="18"/>
      <c r="F34" s="19"/>
      <c r="G34" s="19"/>
      <c r="H34" s="18"/>
      <c r="I34" s="19">
        <v>0.2</v>
      </c>
      <c r="J34" s="19">
        <v>0.4</v>
      </c>
      <c r="K34" s="20"/>
      <c r="L34" s="20"/>
      <c r="M34" s="20"/>
      <c r="N34" s="20"/>
      <c r="O34" s="19">
        <v>0.3</v>
      </c>
      <c r="P34" s="19">
        <v>0.4</v>
      </c>
      <c r="Q34" s="19"/>
    </row>
    <row r="35" spans="4:18" x14ac:dyDescent="0.3">
      <c r="D35" s="17" t="s">
        <v>17</v>
      </c>
      <c r="E35" s="18"/>
      <c r="F35" s="21">
        <f>F31*F33</f>
        <v>86.791617157433507</v>
      </c>
      <c r="G35" s="21">
        <f>G31*G33</f>
        <v>34.790851392715467</v>
      </c>
      <c r="H35" s="21"/>
      <c r="I35" s="21"/>
      <c r="J35" s="21"/>
      <c r="K35" s="21"/>
      <c r="L35" s="21"/>
      <c r="M35" s="21"/>
      <c r="N35" s="21"/>
      <c r="O35" s="21"/>
      <c r="P35" s="21">
        <f>P31*P33</f>
        <v>63.058168275</v>
      </c>
      <c r="Q35" s="21">
        <f>Q31*Q33</f>
        <v>93.293383341666654</v>
      </c>
    </row>
    <row r="36" spans="4:18" x14ac:dyDescent="0.3">
      <c r="D36" s="17" t="s">
        <v>20</v>
      </c>
      <c r="E36" s="18"/>
      <c r="F36" s="21"/>
      <c r="G36" s="21"/>
      <c r="H36" s="21"/>
      <c r="I36" s="21">
        <f>I31*I34</f>
        <v>15.142887272493077</v>
      </c>
      <c r="J36" s="21">
        <f>J31*J34</f>
        <v>28.193360840834075</v>
      </c>
      <c r="K36" s="21"/>
      <c r="L36" s="21"/>
      <c r="M36" s="21"/>
      <c r="N36" s="21"/>
      <c r="O36" s="21">
        <f>O31*O34</f>
        <v>32.041235149999999</v>
      </c>
      <c r="P36" s="21">
        <f>P31*P34</f>
        <v>84.0775577</v>
      </c>
      <c r="Q36" s="21"/>
    </row>
    <row r="37" spans="4:18" x14ac:dyDescent="0.3">
      <c r="D37" s="11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4:18" x14ac:dyDescent="0.3">
      <c r="D38" s="22" t="s">
        <v>21</v>
      </c>
      <c r="E38" s="23"/>
      <c r="F38" s="24">
        <f>F31-F35-F36</f>
        <v>86.791617157433507</v>
      </c>
      <c r="G38" s="24">
        <f t="shared" ref="G38:Q38" si="4">G31-G35-G36</f>
        <v>81.178653249669424</v>
      </c>
      <c r="H38" s="24">
        <f t="shared" si="4"/>
        <v>79.976742309849229</v>
      </c>
      <c r="I38" s="24">
        <f t="shared" si="4"/>
        <v>60.571549089972301</v>
      </c>
      <c r="J38" s="24">
        <f t="shared" si="4"/>
        <v>42.290041261251105</v>
      </c>
      <c r="K38" s="24">
        <f t="shared" si="4"/>
        <v>54.057600411656097</v>
      </c>
      <c r="L38" s="24">
        <f t="shared" si="4"/>
        <v>36.740145670612371</v>
      </c>
      <c r="M38" s="24">
        <f t="shared" si="4"/>
        <v>32.782044740000003</v>
      </c>
      <c r="N38" s="24">
        <f t="shared" si="4"/>
        <v>40.658521608333331</v>
      </c>
      <c r="O38" s="24">
        <f t="shared" si="4"/>
        <v>74.76288201666668</v>
      </c>
      <c r="P38" s="24">
        <f t="shared" si="4"/>
        <v>63.058168275000014</v>
      </c>
      <c r="Q38" s="24">
        <f t="shared" si="4"/>
        <v>93.293383341666654</v>
      </c>
    </row>
    <row r="39" spans="4:18" x14ac:dyDescent="0.3">
      <c r="D39" s="22" t="s">
        <v>23</v>
      </c>
      <c r="E39" s="23"/>
      <c r="F39" s="24">
        <f>F38*50%</f>
        <v>43.395808578716753</v>
      </c>
      <c r="G39" s="24">
        <f t="shared" ref="G39:Q39" si="5">G38*50%</f>
        <v>40.589326624834712</v>
      </c>
      <c r="H39" s="24">
        <f t="shared" si="5"/>
        <v>39.988371154924614</v>
      </c>
      <c r="I39" s="24">
        <f t="shared" si="5"/>
        <v>30.28577454498615</v>
      </c>
      <c r="J39" s="24">
        <f t="shared" si="5"/>
        <v>21.145020630625552</v>
      </c>
      <c r="K39" s="24">
        <f t="shared" si="5"/>
        <v>27.028800205828048</v>
      </c>
      <c r="L39" s="24">
        <f t="shared" si="5"/>
        <v>18.370072835306186</v>
      </c>
      <c r="M39" s="24">
        <f t="shared" si="5"/>
        <v>16.391022370000002</v>
      </c>
      <c r="N39" s="24">
        <f t="shared" si="5"/>
        <v>20.329260804166665</v>
      </c>
      <c r="O39" s="24">
        <f t="shared" si="5"/>
        <v>37.38144100833334</v>
      </c>
      <c r="P39" s="24">
        <f t="shared" si="5"/>
        <v>31.529084137500007</v>
      </c>
      <c r="Q39" s="24">
        <f t="shared" si="5"/>
        <v>46.646691670833327</v>
      </c>
    </row>
    <row r="40" spans="4:18" x14ac:dyDescent="0.3">
      <c r="D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4:18" x14ac:dyDescent="0.3">
      <c r="D41" s="25" t="s">
        <v>25</v>
      </c>
      <c r="E41" s="26"/>
      <c r="F41" s="27">
        <f>F35+F36+(F38-F39)</f>
        <v>130.18742573615026</v>
      </c>
      <c r="G41" s="27">
        <f t="shared" ref="G41:Q41" si="6">G35+G36+(G38-G39)</f>
        <v>75.380178017550179</v>
      </c>
      <c r="H41" s="27">
        <f t="shared" si="6"/>
        <v>39.988371154924614</v>
      </c>
      <c r="I41" s="27">
        <f t="shared" si="6"/>
        <v>45.428661817479224</v>
      </c>
      <c r="J41" s="27">
        <f t="shared" si="6"/>
        <v>49.338381471459627</v>
      </c>
      <c r="K41" s="27">
        <f t="shared" si="6"/>
        <v>27.028800205828048</v>
      </c>
      <c r="L41" s="27">
        <f t="shared" si="6"/>
        <v>18.370072835306186</v>
      </c>
      <c r="M41" s="27">
        <f t="shared" si="6"/>
        <v>16.391022370000002</v>
      </c>
      <c r="N41" s="27">
        <f t="shared" si="6"/>
        <v>20.329260804166665</v>
      </c>
      <c r="O41" s="27">
        <f t="shared" si="6"/>
        <v>69.422676158333331</v>
      </c>
      <c r="P41" s="27">
        <f t="shared" si="6"/>
        <v>178.66481011250002</v>
      </c>
      <c r="Q41" s="27">
        <f t="shared" si="6"/>
        <v>139.94007501249999</v>
      </c>
      <c r="R41" s="28">
        <f>AVERAGE(F41:Q41)</f>
        <v>67.539144641349836</v>
      </c>
    </row>
    <row r="42" spans="4:18" x14ac:dyDescent="0.3">
      <c r="D42" s="25" t="s">
        <v>18</v>
      </c>
      <c r="E42" s="26"/>
      <c r="F42" s="27">
        <f>F35*40%+F36+(F38-F39)</f>
        <v>78.112455441690159</v>
      </c>
      <c r="G42" s="27">
        <f t="shared" ref="G42:Q42" si="7">G35*40%+G36+(G38-G39)</f>
        <v>54.505667181920899</v>
      </c>
      <c r="H42" s="27">
        <f t="shared" si="7"/>
        <v>39.988371154924614</v>
      </c>
      <c r="I42" s="27">
        <f t="shared" si="7"/>
        <v>45.428661817479224</v>
      </c>
      <c r="J42" s="27">
        <f t="shared" si="7"/>
        <v>49.338381471459627</v>
      </c>
      <c r="K42" s="27">
        <f t="shared" si="7"/>
        <v>27.028800205828048</v>
      </c>
      <c r="L42" s="27">
        <f t="shared" si="7"/>
        <v>18.370072835306186</v>
      </c>
      <c r="M42" s="27">
        <f t="shared" si="7"/>
        <v>16.391022370000002</v>
      </c>
      <c r="N42" s="27">
        <f t="shared" si="7"/>
        <v>20.329260804166665</v>
      </c>
      <c r="O42" s="27">
        <f t="shared" si="7"/>
        <v>69.422676158333331</v>
      </c>
      <c r="P42" s="27">
        <f t="shared" si="7"/>
        <v>140.82990914750002</v>
      </c>
      <c r="Q42" s="27">
        <f t="shared" si="7"/>
        <v>83.96404500749999</v>
      </c>
      <c r="R42" s="28">
        <f>AVERAGE(F42:Q42)</f>
        <v>53.642443633009066</v>
      </c>
    </row>
    <row r="43" spans="4:18" x14ac:dyDescent="0.3">
      <c r="D43" s="29" t="s">
        <v>22</v>
      </c>
      <c r="E43" s="30"/>
      <c r="F43" s="31">
        <f>F35*40%+(F38-F39)</f>
        <v>78.112455441690159</v>
      </c>
      <c r="G43" s="31">
        <f t="shared" ref="G43:Q43" si="8">G35*40%+(G38-G39)</f>
        <v>54.505667181920899</v>
      </c>
      <c r="H43" s="31">
        <f t="shared" si="8"/>
        <v>39.988371154924614</v>
      </c>
      <c r="I43" s="31">
        <f t="shared" si="8"/>
        <v>30.28577454498615</v>
      </c>
      <c r="J43" s="31">
        <f t="shared" si="8"/>
        <v>21.145020630625552</v>
      </c>
      <c r="K43" s="31">
        <f t="shared" si="8"/>
        <v>27.028800205828048</v>
      </c>
      <c r="L43" s="31">
        <f t="shared" si="8"/>
        <v>18.370072835306186</v>
      </c>
      <c r="M43" s="31">
        <f t="shared" si="8"/>
        <v>16.391022370000002</v>
      </c>
      <c r="N43" s="31">
        <f t="shared" si="8"/>
        <v>20.329260804166665</v>
      </c>
      <c r="O43" s="31">
        <f t="shared" si="8"/>
        <v>37.38144100833334</v>
      </c>
      <c r="P43" s="31">
        <f t="shared" si="8"/>
        <v>56.752351447500004</v>
      </c>
      <c r="Q43" s="31">
        <f t="shared" si="8"/>
        <v>83.96404500749999</v>
      </c>
      <c r="R43" s="32">
        <f>AVERAGE(F43:Q43)</f>
        <v>40.354523552731798</v>
      </c>
    </row>
  </sheetData>
  <pageMargins left="0.7" right="0.7" top="0.75" bottom="0.75" header="0.3" footer="0.3"/>
  <pageSetup orientation="portrait" verticalDpi="300" r:id="rId1"/>
  <ignoredErrors>
    <ignoredError sqref="F27:Q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covid-scenario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Sarath Guttikunda</dc:creator>
  <cp:lastModifiedBy>Guttikunda, Sarath K</cp:lastModifiedBy>
  <dcterms:created xsi:type="dcterms:W3CDTF">2023-04-06T09:45:22Z</dcterms:created>
  <dcterms:modified xsi:type="dcterms:W3CDTF">2025-11-15T17:47:15Z</dcterms:modified>
</cp:coreProperties>
</file>